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EW -2016\2019\Lili_Otcheti\MOEW_31 12 2018_za oditen doklad\"/>
    </mc:Choice>
  </mc:AlternateContent>
  <bookViews>
    <workbookView xWindow="0" yWindow="0" windowWidth="21600" windowHeight="9645"/>
  </bookViews>
  <sheets>
    <sheet name="Provisions-2018" sheetId="1" r:id="rId1"/>
  </sheets>
  <externalReferences>
    <externalReference r:id="rId2"/>
  </externalReferences>
  <definedNames>
    <definedName name="Date">#REF!</definedName>
    <definedName name="_xlnm.Print_Area" localSheetId="0">'Provisions-2018'!$A$1:$N$74</definedName>
    <definedName name="_xlnm.Print_Titles" localSheetId="0">'Provisions-2018'!$1:$5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K66" i="1"/>
  <c r="K67" i="1" s="1"/>
  <c r="K90" i="1" s="1"/>
  <c r="K57" i="1" s="1"/>
  <c r="J66" i="1"/>
  <c r="J67" i="1" s="1"/>
  <c r="J90" i="1" s="1"/>
  <c r="J57" i="1" s="1"/>
  <c r="H66" i="1"/>
  <c r="H67" i="1" s="1"/>
  <c r="H90" i="1" s="1"/>
  <c r="H57" i="1" s="1"/>
  <c r="G66" i="1"/>
  <c r="G67" i="1" s="1"/>
  <c r="G90" i="1" s="1"/>
  <c r="G57" i="1" s="1"/>
  <c r="E66" i="1"/>
  <c r="E67" i="1" s="1"/>
  <c r="E90" i="1" s="1"/>
  <c r="D66" i="1"/>
  <c r="D67" i="1" s="1"/>
  <c r="D90" i="1" s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B59" i="1"/>
  <c r="B60" i="1" s="1"/>
  <c r="B61" i="1" s="1"/>
  <c r="B62" i="1" s="1"/>
  <c r="B63" i="1" s="1"/>
  <c r="B64" i="1" s="1"/>
  <c r="B65" i="1" s="1"/>
  <c r="B66" i="1" s="1"/>
  <c r="N58" i="1"/>
  <c r="M58" i="1"/>
  <c r="K56" i="1"/>
  <c r="K88" i="1" s="1"/>
  <c r="K52" i="1" s="1"/>
  <c r="J56" i="1"/>
  <c r="J88" i="1" s="1"/>
  <c r="J52" i="1" s="1"/>
  <c r="H56" i="1"/>
  <c r="H88" i="1" s="1"/>
  <c r="H52" i="1" s="1"/>
  <c r="G56" i="1"/>
  <c r="G88" i="1" s="1"/>
  <c r="G52" i="1" s="1"/>
  <c r="E56" i="1"/>
  <c r="E88" i="1" s="1"/>
  <c r="D56" i="1"/>
  <c r="D88" i="1" s="1"/>
  <c r="N55" i="1"/>
  <c r="M55" i="1"/>
  <c r="N54" i="1"/>
  <c r="M54" i="1"/>
  <c r="N53" i="1"/>
  <c r="N56" i="1" s="1"/>
  <c r="M53" i="1"/>
  <c r="M56" i="1" s="1"/>
  <c r="K51" i="1"/>
  <c r="K86" i="1" s="1"/>
  <c r="K48" i="1" s="1"/>
  <c r="J51" i="1"/>
  <c r="J86" i="1" s="1"/>
  <c r="J48" i="1" s="1"/>
  <c r="H51" i="1"/>
  <c r="H86" i="1" s="1"/>
  <c r="H48" i="1" s="1"/>
  <c r="G51" i="1"/>
  <c r="G86" i="1" s="1"/>
  <c r="G48" i="1" s="1"/>
  <c r="E51" i="1"/>
  <c r="E86" i="1" s="1"/>
  <c r="D51" i="1"/>
  <c r="D86" i="1" s="1"/>
  <c r="N50" i="1"/>
  <c r="M50" i="1"/>
  <c r="N49" i="1"/>
  <c r="N51" i="1" s="1"/>
  <c r="M49" i="1"/>
  <c r="M51" i="1" s="1"/>
  <c r="K47" i="1"/>
  <c r="K84" i="1" s="1"/>
  <c r="K44" i="1" s="1"/>
  <c r="J47" i="1"/>
  <c r="J84" i="1" s="1"/>
  <c r="J44" i="1" s="1"/>
  <c r="H47" i="1"/>
  <c r="H84" i="1" s="1"/>
  <c r="H44" i="1" s="1"/>
  <c r="G47" i="1"/>
  <c r="G84" i="1" s="1"/>
  <c r="G44" i="1" s="1"/>
  <c r="E47" i="1"/>
  <c r="E84" i="1" s="1"/>
  <c r="D47" i="1"/>
  <c r="D84" i="1" s="1"/>
  <c r="N46" i="1"/>
  <c r="M46" i="1"/>
  <c r="N45" i="1"/>
  <c r="N47" i="1" s="1"/>
  <c r="M45" i="1"/>
  <c r="M47" i="1" s="1"/>
  <c r="K43" i="1"/>
  <c r="K82" i="1" s="1"/>
  <c r="K39" i="1" s="1"/>
  <c r="J43" i="1"/>
  <c r="H43" i="1"/>
  <c r="H82" i="1" s="1"/>
  <c r="H39" i="1" s="1"/>
  <c r="G43" i="1"/>
  <c r="E43" i="1"/>
  <c r="E82" i="1" s="1"/>
  <c r="D43" i="1"/>
  <c r="N42" i="1"/>
  <c r="M42" i="1"/>
  <c r="N41" i="1"/>
  <c r="N43" i="1" s="1"/>
  <c r="M41" i="1"/>
  <c r="M43" i="1" s="1"/>
  <c r="K30" i="1"/>
  <c r="K80" i="1" s="1"/>
  <c r="K23" i="1" s="1"/>
  <c r="J30" i="1"/>
  <c r="J80" i="1" s="1"/>
  <c r="J23" i="1" s="1"/>
  <c r="H30" i="1"/>
  <c r="H80" i="1" s="1"/>
  <c r="H23" i="1" s="1"/>
  <c r="G30" i="1"/>
  <c r="G80" i="1" s="1"/>
  <c r="G23" i="1" s="1"/>
  <c r="E30" i="1"/>
  <c r="E80" i="1" s="1"/>
  <c r="D30" i="1"/>
  <c r="D80" i="1" s="1"/>
  <c r="N29" i="1"/>
  <c r="M29" i="1"/>
  <c r="N28" i="1"/>
  <c r="M28" i="1"/>
  <c r="N27" i="1"/>
  <c r="M27" i="1"/>
  <c r="N26" i="1"/>
  <c r="M26" i="1"/>
  <c r="N25" i="1"/>
  <c r="M25" i="1"/>
  <c r="N24" i="1"/>
  <c r="N30" i="1" s="1"/>
  <c r="M24" i="1"/>
  <c r="M30" i="1" s="1"/>
  <c r="K22" i="1"/>
  <c r="K78" i="1" s="1"/>
  <c r="K15" i="1" s="1"/>
  <c r="J22" i="1"/>
  <c r="J78" i="1" s="1"/>
  <c r="J15" i="1" s="1"/>
  <c r="H22" i="1"/>
  <c r="H78" i="1" s="1"/>
  <c r="H15" i="1" s="1"/>
  <c r="G22" i="1"/>
  <c r="G78" i="1" s="1"/>
  <c r="G15" i="1" s="1"/>
  <c r="E22" i="1"/>
  <c r="E78" i="1" s="1"/>
  <c r="D22" i="1"/>
  <c r="D78" i="1" s="1"/>
  <c r="N21" i="1"/>
  <c r="M21" i="1"/>
  <c r="N20" i="1"/>
  <c r="M20" i="1"/>
  <c r="N19" i="1"/>
  <c r="M19" i="1"/>
  <c r="N18" i="1"/>
  <c r="M18" i="1"/>
  <c r="N17" i="1"/>
  <c r="M17" i="1"/>
  <c r="N16" i="1"/>
  <c r="N22" i="1" s="1"/>
  <c r="M16" i="1"/>
  <c r="M22" i="1" s="1"/>
  <c r="K14" i="1"/>
  <c r="K76" i="1" s="1"/>
  <c r="J14" i="1"/>
  <c r="J32" i="1" s="1"/>
  <c r="H14" i="1"/>
  <c r="H76" i="1" s="1"/>
  <c r="H11" i="1" s="1"/>
  <c r="G14" i="1"/>
  <c r="G32" i="1" s="1"/>
  <c r="E14" i="1"/>
  <c r="E76" i="1" s="1"/>
  <c r="N76" i="1" s="1"/>
  <c r="N11" i="1" s="1"/>
  <c r="D14" i="1"/>
  <c r="D32" i="1" s="1"/>
  <c r="N13" i="1"/>
  <c r="M13" i="1"/>
  <c r="N12" i="1"/>
  <c r="N14" i="1" s="1"/>
  <c r="N32" i="1" s="1"/>
  <c r="M12" i="1"/>
  <c r="M14" i="1" s="1"/>
  <c r="M32" i="1" s="1"/>
  <c r="K11" i="1"/>
  <c r="M5" i="1"/>
  <c r="E5" i="1"/>
  <c r="K3" i="1"/>
  <c r="G3" i="1"/>
  <c r="A3" i="1"/>
  <c r="N1" i="1"/>
  <c r="K1" i="1"/>
  <c r="G1" i="1"/>
  <c r="A1" i="1"/>
  <c r="H5" i="1" s="1"/>
  <c r="D69" i="1" l="1"/>
  <c r="G69" i="1"/>
  <c r="J69" i="1"/>
  <c r="E11" i="1"/>
  <c r="D15" i="1"/>
  <c r="M78" i="1"/>
  <c r="M15" i="1" s="1"/>
  <c r="D23" i="1"/>
  <c r="M80" i="1"/>
  <c r="M23" i="1" s="1"/>
  <c r="D44" i="1"/>
  <c r="M84" i="1"/>
  <c r="M44" i="1" s="1"/>
  <c r="D48" i="1"/>
  <c r="M86" i="1"/>
  <c r="M48" i="1" s="1"/>
  <c r="D52" i="1"/>
  <c r="M88" i="1"/>
  <c r="M52" i="1" s="1"/>
  <c r="N90" i="1"/>
  <c r="N57" i="1" s="1"/>
  <c r="E57" i="1"/>
  <c r="N78" i="1"/>
  <c r="N15" i="1" s="1"/>
  <c r="E15" i="1"/>
  <c r="N80" i="1"/>
  <c r="N23" i="1" s="1"/>
  <c r="E23" i="1"/>
  <c r="N82" i="1"/>
  <c r="N39" i="1" s="1"/>
  <c r="E39" i="1"/>
  <c r="N84" i="1"/>
  <c r="N44" i="1" s="1"/>
  <c r="E44" i="1"/>
  <c r="N86" i="1"/>
  <c r="N48" i="1" s="1"/>
  <c r="E48" i="1"/>
  <c r="N88" i="1"/>
  <c r="N52" i="1" s="1"/>
  <c r="E52" i="1"/>
  <c r="D57" i="1"/>
  <c r="M90" i="1"/>
  <c r="M57" i="1" s="1"/>
  <c r="E32" i="1"/>
  <c r="H32" i="1"/>
  <c r="K32" i="1"/>
  <c r="N66" i="1"/>
  <c r="N67" i="1" s="1"/>
  <c r="N69" i="1" s="1"/>
  <c r="E69" i="1"/>
  <c r="H69" i="1"/>
  <c r="K69" i="1"/>
  <c r="D76" i="1"/>
  <c r="G76" i="1"/>
  <c r="G11" i="1" s="1"/>
  <c r="J76" i="1"/>
  <c r="J11" i="1" s="1"/>
  <c r="D82" i="1"/>
  <c r="G82" i="1"/>
  <c r="G39" i="1" s="1"/>
  <c r="J82" i="1"/>
  <c r="J39" i="1" s="1"/>
  <c r="M66" i="1"/>
  <c r="M67" i="1" s="1"/>
  <c r="M69" i="1" s="1"/>
  <c r="D39" i="1" l="1"/>
  <c r="M82" i="1"/>
  <c r="M39" i="1" s="1"/>
  <c r="M76" i="1"/>
  <c r="M11" i="1" s="1"/>
  <c r="D11" i="1"/>
</calcChain>
</file>

<file path=xl/comments1.xml><?xml version="1.0" encoding="utf-8"?>
<comments xmlns="http://schemas.openxmlformats.org/spreadsheetml/2006/main">
  <authors>
    <author>NPavlov</author>
  </authors>
  <commentList>
    <comment ref="D12" authorId="0" shapeId="0">
      <text>
        <r>
          <rPr>
            <sz val="9"/>
            <color indexed="81"/>
            <rFont val="Times New Roman Cyr"/>
            <family val="1"/>
            <charset val="204"/>
          </rPr>
          <t xml:space="preserve">  редове </t>
        </r>
        <r>
          <rPr>
            <b/>
            <sz val="9"/>
            <color indexed="81"/>
            <rFont val="Times New Roman Cyr"/>
            <family val="1"/>
            <charset val="204"/>
          </rPr>
          <t>1061</t>
        </r>
        <r>
          <rPr>
            <sz val="9"/>
            <color indexed="81"/>
            <rFont val="Times New Roman Cyr"/>
            <family val="1"/>
            <charset val="204"/>
          </rPr>
          <t xml:space="preserve"> и </t>
        </r>
        <r>
          <rPr>
            <b/>
            <sz val="9"/>
            <color indexed="81"/>
            <rFont val="Times New Roman Cyr"/>
            <family val="1"/>
            <charset val="204"/>
          </rPr>
          <t>1062</t>
        </r>
        <r>
          <rPr>
            <sz val="9"/>
            <color indexed="81"/>
            <rFont val="Times New Roman Cyr"/>
            <family val="1"/>
            <charset val="204"/>
          </rPr>
          <t xml:space="preserve"> се попълват  със </t>
        </r>
        <r>
          <rPr>
            <sz val="9"/>
            <color indexed="10"/>
            <rFont val="Times New Roman Cyr"/>
          </rPr>
          <t xml:space="preserve"> </t>
        </r>
        <r>
          <rPr>
            <b/>
            <sz val="9"/>
            <color indexed="18"/>
            <rFont val="Times New Roman CYR"/>
            <charset val="204"/>
          </rPr>
          <t>знак "плюс"</t>
        </r>
        <r>
          <rPr>
            <b/>
            <sz val="9"/>
            <color indexed="81"/>
            <rFont val="Times New Roman Cyr"/>
            <family val="1"/>
            <charset val="204"/>
          </rPr>
          <t>!</t>
        </r>
      </text>
    </comment>
    <comment ref="D16" authorId="0" shapeId="0">
      <text>
        <r>
          <rPr>
            <sz val="9"/>
            <color indexed="81"/>
            <rFont val="Times New Roman Cyr"/>
            <family val="1"/>
            <charset val="204"/>
          </rPr>
          <t xml:space="preserve">  редове </t>
        </r>
        <r>
          <rPr>
            <b/>
            <sz val="9"/>
            <color indexed="81"/>
            <rFont val="Times New Roman Cyr"/>
            <family val="1"/>
            <charset val="204"/>
          </rPr>
          <t>1071-1076</t>
        </r>
        <r>
          <rPr>
            <sz val="9"/>
            <color indexed="81"/>
            <rFont val="Times New Roman Cyr"/>
            <family val="1"/>
            <charset val="204"/>
          </rPr>
          <t xml:space="preserve"> се попълват  със </t>
        </r>
        <r>
          <rPr>
            <sz val="9"/>
            <color indexed="10"/>
            <rFont val="Times New Roman Cyr"/>
          </rPr>
          <t xml:space="preserve"> </t>
        </r>
        <r>
          <rPr>
            <b/>
            <sz val="9"/>
            <color indexed="18"/>
            <rFont val="Times New Roman CYR"/>
            <charset val="204"/>
          </rPr>
          <t>знак "плюс"</t>
        </r>
        <r>
          <rPr>
            <b/>
            <sz val="9"/>
            <color indexed="81"/>
            <rFont val="Times New Roman Cyr"/>
            <family val="1"/>
            <charset val="204"/>
          </rPr>
          <t>!</t>
        </r>
      </text>
    </comment>
    <comment ref="D24" authorId="0" shapeId="0">
      <text>
        <r>
          <rPr>
            <sz val="10"/>
            <color indexed="81"/>
            <rFont val="Times New Roman Cyr"/>
            <family val="1"/>
            <charset val="204"/>
          </rPr>
          <t xml:space="preserve">на редове </t>
        </r>
        <r>
          <rPr>
            <b/>
            <sz val="10"/>
            <color indexed="81"/>
            <rFont val="Times New Roman Cyr"/>
            <family val="1"/>
            <charset val="204"/>
          </rPr>
          <t>1081-1086</t>
        </r>
        <r>
          <rPr>
            <sz val="10"/>
            <color indexed="81"/>
            <rFont val="Times New Roman Cyr"/>
            <family val="1"/>
            <charset val="204"/>
          </rPr>
          <t xml:space="preserve"> колоните за </t>
        </r>
        <r>
          <rPr>
            <sz val="10"/>
            <color indexed="16"/>
            <rFont val="Times New Roman Cyr"/>
          </rPr>
          <t>начален</t>
        </r>
        <r>
          <rPr>
            <sz val="10"/>
            <color indexed="81"/>
            <rFont val="Times New Roman Cyr"/>
            <family val="1"/>
            <charset val="204"/>
          </rPr>
          <t xml:space="preserve"> и </t>
        </r>
        <r>
          <rPr>
            <sz val="10"/>
            <color indexed="58"/>
            <rFont val="Times New Roman Cyr"/>
          </rPr>
          <t>краен</t>
        </r>
        <r>
          <rPr>
            <sz val="10"/>
            <color indexed="17"/>
            <rFont val="Times New Roman Cyr"/>
            <family val="1"/>
            <charset val="204"/>
          </rPr>
          <t xml:space="preserve"> </t>
        </r>
        <r>
          <rPr>
            <sz val="10"/>
            <color indexed="81"/>
            <rFont val="Times New Roman Cyr"/>
            <family val="1"/>
            <charset val="204"/>
          </rPr>
          <t>баланс се попълват:  - със</t>
        </r>
        <r>
          <rPr>
            <b/>
            <sz val="10"/>
            <color indexed="10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18"/>
            <rFont val="Times New Roman Cyr"/>
          </rPr>
          <t>знак "плюс"</t>
        </r>
        <r>
          <rPr>
            <sz val="10"/>
            <color indexed="81"/>
            <rFont val="Times New Roman Cyr"/>
            <family val="1"/>
            <charset val="204"/>
          </rPr>
          <t xml:space="preserve"> за </t>
        </r>
        <r>
          <rPr>
            <i/>
            <sz val="10"/>
            <color indexed="18"/>
            <rFont val="Times New Roman Cyr"/>
          </rPr>
          <t>Дебитен</t>
        </r>
        <r>
          <rPr>
            <sz val="10"/>
            <color indexed="81"/>
            <rFont val="Times New Roman Cyr"/>
            <family val="1"/>
            <charset val="204"/>
          </rPr>
          <t xml:space="preserve"> коректив;  - със</t>
        </r>
        <r>
          <rPr>
            <b/>
            <sz val="10"/>
            <color indexed="12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10"/>
            <rFont val="Times New Roman Cyr"/>
          </rPr>
          <t>знак "минус"</t>
        </r>
        <r>
          <rPr>
            <b/>
            <sz val="10"/>
            <color indexed="12"/>
            <rFont val="Times New Roman Cyr"/>
            <family val="1"/>
            <charset val="204"/>
          </rPr>
          <t xml:space="preserve"> </t>
        </r>
        <r>
          <rPr>
            <sz val="10"/>
            <color indexed="81"/>
            <rFont val="Times New Roman Cyr"/>
            <family val="1"/>
            <charset val="204"/>
          </rPr>
          <t xml:space="preserve">за </t>
        </r>
        <r>
          <rPr>
            <i/>
            <sz val="10"/>
            <color indexed="10"/>
            <rFont val="Times New Roman Cyr"/>
          </rPr>
          <t>Кредитен</t>
        </r>
        <r>
          <rPr>
            <sz val="10"/>
            <color indexed="81"/>
            <rFont val="Times New Roman Cyr"/>
            <family val="1"/>
            <charset val="204"/>
          </rPr>
          <t xml:space="preserve"> коректив.</t>
        </r>
      </text>
    </comment>
    <comment ref="D41" authorId="0" shapeId="0">
      <text>
        <r>
          <rPr>
            <sz val="10"/>
            <color indexed="81"/>
            <rFont val="Times New Roman Cyr"/>
            <family val="1"/>
            <charset val="204"/>
          </rPr>
          <t xml:space="preserve">на редове </t>
        </r>
        <r>
          <rPr>
            <b/>
            <sz val="10"/>
            <color indexed="81"/>
            <rFont val="Times New Roman Cyr"/>
            <family val="1"/>
            <charset val="204"/>
          </rPr>
          <t>1511</t>
        </r>
        <r>
          <rPr>
            <sz val="10"/>
            <color indexed="81"/>
            <rFont val="Times New Roman Cyr"/>
            <family val="1"/>
            <charset val="204"/>
          </rPr>
          <t xml:space="preserve"> и </t>
        </r>
        <r>
          <rPr>
            <b/>
            <sz val="10"/>
            <color indexed="81"/>
            <rFont val="Times New Roman Cyr"/>
            <family val="1"/>
            <charset val="204"/>
          </rPr>
          <t>1521</t>
        </r>
        <r>
          <rPr>
            <sz val="10"/>
            <color indexed="81"/>
            <rFont val="Times New Roman Cyr"/>
            <family val="1"/>
            <charset val="204"/>
          </rPr>
          <t xml:space="preserve"> колоните за </t>
        </r>
        <r>
          <rPr>
            <sz val="10"/>
            <color indexed="16"/>
            <rFont val="Times New Roman Cyr"/>
          </rPr>
          <t>на-чален</t>
        </r>
        <r>
          <rPr>
            <sz val="10"/>
            <color indexed="81"/>
            <rFont val="Times New Roman Cyr"/>
            <family val="1"/>
            <charset val="204"/>
          </rPr>
          <t xml:space="preserve"> и </t>
        </r>
        <r>
          <rPr>
            <sz val="10"/>
            <color indexed="58"/>
            <rFont val="Times New Roman Cyr"/>
          </rPr>
          <t>краен</t>
        </r>
        <r>
          <rPr>
            <sz val="10"/>
            <color indexed="17"/>
            <rFont val="Times New Roman Cyr"/>
            <family val="1"/>
            <charset val="204"/>
          </rPr>
          <t xml:space="preserve"> </t>
        </r>
        <r>
          <rPr>
            <sz val="10"/>
            <color indexed="81"/>
            <rFont val="Times New Roman Cyr"/>
            <family val="1"/>
            <charset val="204"/>
          </rPr>
          <t>баланс се попълват така:    - със</t>
        </r>
        <r>
          <rPr>
            <b/>
            <sz val="10"/>
            <color indexed="10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10"/>
            <rFont val="Times New Roman Cyr"/>
          </rPr>
          <t>знак "плюс"</t>
        </r>
        <r>
          <rPr>
            <sz val="10"/>
            <color indexed="81"/>
            <rFont val="Times New Roman Cyr"/>
            <family val="1"/>
            <charset val="204"/>
          </rPr>
          <t xml:space="preserve"> за </t>
        </r>
        <r>
          <rPr>
            <sz val="10"/>
            <color indexed="10"/>
            <rFont val="Times New Roman Cyr"/>
          </rPr>
          <t>отстъпки  (дебит)</t>
        </r>
        <r>
          <rPr>
            <sz val="10"/>
            <color indexed="81"/>
            <rFont val="Times New Roman Cyr"/>
            <family val="1"/>
            <charset val="204"/>
          </rPr>
          <t>;
- със</t>
        </r>
        <r>
          <rPr>
            <b/>
            <sz val="10"/>
            <color indexed="12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18"/>
            <rFont val="Times New Roman Cyr"/>
          </rPr>
          <t>знак "минус"</t>
        </r>
        <r>
          <rPr>
            <b/>
            <sz val="10"/>
            <color indexed="12"/>
            <rFont val="Times New Roman Cyr"/>
            <family val="1"/>
            <charset val="204"/>
          </rPr>
          <t xml:space="preserve"> </t>
        </r>
        <r>
          <rPr>
            <sz val="10"/>
            <color indexed="81"/>
            <rFont val="Times New Roman Cyr"/>
            <family val="1"/>
            <charset val="204"/>
          </rPr>
          <t>за</t>
        </r>
        <r>
          <rPr>
            <sz val="10"/>
            <color indexed="12"/>
            <rFont val="Times New Roman Cyr"/>
            <family val="1"/>
            <charset val="204"/>
          </rPr>
          <t xml:space="preserve"> </t>
        </r>
        <r>
          <rPr>
            <sz val="10"/>
            <color indexed="18"/>
            <rFont val="Times New Roman Cyr"/>
          </rPr>
          <t>премии (кредит)</t>
        </r>
        <r>
          <rPr>
            <sz val="10"/>
            <color indexed="81"/>
            <rFont val="Times New Roman Cyr"/>
            <family val="1"/>
            <charset val="204"/>
          </rPr>
          <t>.</t>
        </r>
      </text>
    </comment>
    <comment ref="D45" authorId="0" shapeId="0">
      <text>
        <r>
          <rPr>
            <sz val="9"/>
            <color indexed="81"/>
            <rFont val="Times New Roman Cyr"/>
            <family val="1"/>
            <charset val="204"/>
          </rPr>
          <t xml:space="preserve">  редове </t>
        </r>
        <r>
          <rPr>
            <b/>
            <sz val="9"/>
            <color indexed="81"/>
            <rFont val="Times New Roman Cyr"/>
            <family val="1"/>
            <charset val="204"/>
          </rPr>
          <t>2511</t>
        </r>
        <r>
          <rPr>
            <sz val="9"/>
            <color indexed="81"/>
            <rFont val="Times New Roman Cyr"/>
            <family val="1"/>
            <charset val="204"/>
          </rPr>
          <t xml:space="preserve"> и </t>
        </r>
        <r>
          <rPr>
            <b/>
            <sz val="9"/>
            <color indexed="81"/>
            <rFont val="Times New Roman Cyr"/>
            <family val="1"/>
            <charset val="204"/>
          </rPr>
          <t>2521</t>
        </r>
        <r>
          <rPr>
            <sz val="9"/>
            <color indexed="81"/>
            <rFont val="Times New Roman Cyr"/>
            <family val="1"/>
            <charset val="204"/>
          </rPr>
          <t xml:space="preserve"> се попълват  със  </t>
        </r>
        <r>
          <rPr>
            <b/>
            <sz val="9"/>
            <color indexed="18"/>
            <rFont val="Times New Roman Cyr"/>
          </rPr>
          <t>знак "плюс"</t>
        </r>
        <r>
          <rPr>
            <b/>
            <sz val="9"/>
            <color indexed="81"/>
            <rFont val="Times New Roman Cyr"/>
            <family val="1"/>
            <charset val="204"/>
          </rPr>
          <t>!</t>
        </r>
      </text>
    </comment>
    <comment ref="D49" authorId="0" shapeId="0">
      <text>
        <r>
          <rPr>
            <sz val="9"/>
            <color indexed="81"/>
            <rFont val="Times New Roman Cyr"/>
            <family val="1"/>
            <charset val="204"/>
          </rPr>
          <t xml:space="preserve">  редове </t>
        </r>
        <r>
          <rPr>
            <b/>
            <sz val="9"/>
            <color indexed="81"/>
            <rFont val="Times New Roman Cyr"/>
            <family val="1"/>
            <charset val="204"/>
          </rPr>
          <t>3513</t>
        </r>
        <r>
          <rPr>
            <sz val="9"/>
            <color indexed="81"/>
            <rFont val="Times New Roman Cyr"/>
            <family val="1"/>
            <charset val="204"/>
          </rPr>
          <t xml:space="preserve"> и </t>
        </r>
        <r>
          <rPr>
            <b/>
            <sz val="9"/>
            <color indexed="81"/>
            <rFont val="Times New Roman Cyr"/>
            <family val="1"/>
            <charset val="204"/>
          </rPr>
          <t>3521</t>
        </r>
        <r>
          <rPr>
            <sz val="9"/>
            <color indexed="81"/>
            <rFont val="Times New Roman Cyr"/>
            <family val="1"/>
            <charset val="204"/>
          </rPr>
          <t xml:space="preserve"> се попълват  със  </t>
        </r>
        <r>
          <rPr>
            <b/>
            <sz val="9"/>
            <color indexed="18"/>
            <rFont val="Times New Roman Cyr"/>
          </rPr>
          <t>знак "плюс"</t>
        </r>
        <r>
          <rPr>
            <b/>
            <sz val="9"/>
            <color indexed="81"/>
            <rFont val="Times New Roman Cyr"/>
            <family val="1"/>
            <charset val="204"/>
          </rPr>
          <t>!</t>
        </r>
      </text>
    </comment>
    <comment ref="G49" authorId="0" shapeId="0">
      <text>
        <r>
          <rPr>
            <sz val="9"/>
            <color indexed="81"/>
            <rFont val="Times New Roman Cyr"/>
            <family val="1"/>
            <charset val="204"/>
          </rPr>
          <t xml:space="preserve">  редове </t>
        </r>
        <r>
          <rPr>
            <b/>
            <sz val="9"/>
            <color indexed="81"/>
            <rFont val="Times New Roman Cyr"/>
            <family val="1"/>
            <charset val="204"/>
          </rPr>
          <t>3513</t>
        </r>
        <r>
          <rPr>
            <sz val="9"/>
            <color indexed="81"/>
            <rFont val="Times New Roman Cyr"/>
            <family val="1"/>
            <charset val="204"/>
          </rPr>
          <t xml:space="preserve"> и </t>
        </r>
        <r>
          <rPr>
            <b/>
            <sz val="9"/>
            <color indexed="81"/>
            <rFont val="Times New Roman Cyr"/>
            <family val="1"/>
            <charset val="204"/>
          </rPr>
          <t>3521</t>
        </r>
        <r>
          <rPr>
            <sz val="9"/>
            <color indexed="81"/>
            <rFont val="Times New Roman Cyr"/>
            <family val="1"/>
            <charset val="204"/>
          </rPr>
          <t xml:space="preserve"> се попълват  със  </t>
        </r>
        <r>
          <rPr>
            <b/>
            <sz val="9"/>
            <color indexed="18"/>
            <rFont val="Times New Roman Cyr"/>
          </rPr>
          <t>знак "плюс"</t>
        </r>
        <r>
          <rPr>
            <b/>
            <sz val="9"/>
            <color indexed="81"/>
            <rFont val="Times New Roman Cyr"/>
            <family val="1"/>
            <charset val="204"/>
          </rPr>
          <t>!</t>
        </r>
      </text>
    </comment>
    <comment ref="D53" authorId="0" shapeId="0">
      <text>
        <r>
          <rPr>
            <sz val="10"/>
            <color indexed="81"/>
            <rFont val="Times New Roman Cyr"/>
            <family val="1"/>
            <charset val="204"/>
          </rPr>
          <t xml:space="preserve">на редове </t>
        </r>
        <r>
          <rPr>
            <b/>
            <sz val="10"/>
            <color indexed="81"/>
            <rFont val="Times New Roman Cyr"/>
            <family val="1"/>
            <charset val="204"/>
          </rPr>
          <t>3813</t>
        </r>
        <r>
          <rPr>
            <sz val="10"/>
            <color indexed="81"/>
            <rFont val="Times New Roman Cyr"/>
            <family val="1"/>
            <charset val="204"/>
          </rPr>
          <t xml:space="preserve"> и </t>
        </r>
        <r>
          <rPr>
            <b/>
            <sz val="10"/>
            <color indexed="81"/>
            <rFont val="Times New Roman Cyr"/>
            <family val="1"/>
            <charset val="204"/>
          </rPr>
          <t>3821</t>
        </r>
        <r>
          <rPr>
            <sz val="10"/>
            <color indexed="81"/>
            <rFont val="Times New Roman Cyr"/>
            <family val="1"/>
            <charset val="204"/>
          </rPr>
          <t xml:space="preserve"> колоните за </t>
        </r>
        <r>
          <rPr>
            <sz val="10"/>
            <color indexed="16"/>
            <rFont val="Times New Roman Cyr"/>
          </rPr>
          <t>начален</t>
        </r>
        <r>
          <rPr>
            <sz val="10"/>
            <color indexed="81"/>
            <rFont val="Times New Roman Cyr"/>
            <family val="1"/>
            <charset val="204"/>
          </rPr>
          <t xml:space="preserve"> и </t>
        </r>
        <r>
          <rPr>
            <sz val="10"/>
            <color indexed="58"/>
            <rFont val="Times New Roman Cyr"/>
          </rPr>
          <t>краен</t>
        </r>
        <r>
          <rPr>
            <sz val="10"/>
            <color indexed="17"/>
            <rFont val="Times New Roman Cyr"/>
            <family val="1"/>
            <charset val="204"/>
          </rPr>
          <t xml:space="preserve"> </t>
        </r>
        <r>
          <rPr>
            <sz val="10"/>
            <color indexed="81"/>
            <rFont val="Times New Roman Cyr"/>
            <family val="1"/>
            <charset val="204"/>
          </rPr>
          <t>баланс се попълват:
    - със</t>
        </r>
        <r>
          <rPr>
            <b/>
            <sz val="10"/>
            <color indexed="10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10"/>
            <rFont val="Times New Roman Cyr"/>
          </rPr>
          <t>знак "плюс"</t>
        </r>
        <r>
          <rPr>
            <sz val="10"/>
            <color indexed="81"/>
            <rFont val="Times New Roman Cyr"/>
            <family val="1"/>
            <charset val="204"/>
          </rPr>
          <t xml:space="preserve"> за коректив </t>
        </r>
        <r>
          <rPr>
            <i/>
            <u/>
            <sz val="10"/>
            <color indexed="10"/>
            <rFont val="Times New Roman Cyr"/>
          </rPr>
          <t>под</t>
        </r>
        <r>
          <rPr>
            <sz val="10"/>
            <color indexed="81"/>
            <rFont val="Times New Roman Cyr"/>
            <family val="1"/>
            <charset val="204"/>
          </rPr>
          <t xml:space="preserve"> номиналната стойност</t>
        </r>
        <r>
          <rPr>
            <sz val="10"/>
            <color indexed="10"/>
            <rFont val="Times New Roman Cyr"/>
          </rPr>
          <t xml:space="preserve">  (дебит)</t>
        </r>
        <r>
          <rPr>
            <sz val="10"/>
            <color indexed="81"/>
            <rFont val="Times New Roman Cyr"/>
            <family val="1"/>
            <charset val="204"/>
          </rPr>
          <t>;
   - със</t>
        </r>
        <r>
          <rPr>
            <b/>
            <sz val="10"/>
            <color indexed="12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18"/>
            <rFont val="Times New Roman Cyr"/>
          </rPr>
          <t>знак "минус"</t>
        </r>
        <r>
          <rPr>
            <b/>
            <sz val="10"/>
            <color indexed="12"/>
            <rFont val="Times New Roman Cyr"/>
            <family val="1"/>
            <charset val="204"/>
          </rPr>
          <t xml:space="preserve"> </t>
        </r>
        <r>
          <rPr>
            <sz val="10"/>
            <color indexed="81"/>
            <rFont val="Times New Roman Cyr"/>
            <family val="1"/>
            <charset val="204"/>
          </rPr>
          <t>за коректив</t>
        </r>
        <r>
          <rPr>
            <sz val="10"/>
            <color indexed="18"/>
            <rFont val="Times New Roman Cyr"/>
          </rPr>
          <t xml:space="preserve"> </t>
        </r>
        <r>
          <rPr>
            <i/>
            <u/>
            <sz val="10"/>
            <color indexed="18"/>
            <rFont val="Times New Roman Cyr"/>
          </rPr>
          <t>над</t>
        </r>
        <r>
          <rPr>
            <sz val="10"/>
            <color indexed="18"/>
            <rFont val="Times New Roman Cyr"/>
          </rPr>
          <t xml:space="preserve"> </t>
        </r>
        <r>
          <rPr>
            <sz val="10"/>
            <color indexed="81"/>
            <rFont val="Times New Roman Cyr"/>
          </rPr>
          <t xml:space="preserve">номиналната стойност </t>
        </r>
        <r>
          <rPr>
            <sz val="10"/>
            <color indexed="18"/>
            <rFont val="Times New Roman Cyr"/>
          </rPr>
          <t>(кредит)</t>
        </r>
        <r>
          <rPr>
            <sz val="10"/>
            <color indexed="81"/>
            <rFont val="Times New Roman Cyr"/>
            <family val="1"/>
            <charset val="204"/>
          </rPr>
          <t>.</t>
        </r>
      </text>
    </comment>
    <comment ref="D55" authorId="0" shapeId="0">
      <text>
        <r>
          <rPr>
            <sz val="9"/>
            <color indexed="81"/>
            <rFont val="Times New Roman Cyr"/>
            <family val="1"/>
            <charset val="204"/>
          </rPr>
          <t xml:space="preserve">  ред </t>
        </r>
        <r>
          <rPr>
            <b/>
            <sz val="9"/>
            <color indexed="81"/>
            <rFont val="Times New Roman Cyr"/>
            <family val="1"/>
            <charset val="204"/>
          </rPr>
          <t>3891</t>
        </r>
        <r>
          <rPr>
            <sz val="9"/>
            <color indexed="81"/>
            <rFont val="Times New Roman Cyr"/>
            <family val="1"/>
            <charset val="204"/>
          </rPr>
          <t xml:space="preserve"> се попълва  със  </t>
        </r>
        <r>
          <rPr>
            <b/>
            <sz val="9"/>
            <color indexed="10"/>
            <rFont val="Times New Roman Cyr"/>
          </rPr>
          <t>знак "минус"</t>
        </r>
        <r>
          <rPr>
            <b/>
            <sz val="9"/>
            <color indexed="81"/>
            <rFont val="Times New Roman Cyr"/>
            <family val="1"/>
            <charset val="204"/>
          </rPr>
          <t>!</t>
        </r>
      </text>
    </comment>
    <comment ref="D58" authorId="0" shapeId="0">
      <text>
        <r>
          <rPr>
            <sz val="10"/>
            <color indexed="81"/>
            <rFont val="Times New Roman Cyr"/>
            <family val="1"/>
            <charset val="204"/>
          </rPr>
          <t xml:space="preserve">на редове </t>
        </r>
        <r>
          <rPr>
            <b/>
            <sz val="10"/>
            <color indexed="81"/>
            <rFont val="Times New Roman Cyr"/>
            <family val="1"/>
            <charset val="204"/>
          </rPr>
          <t>3992-3999</t>
        </r>
        <r>
          <rPr>
            <sz val="10"/>
            <color indexed="81"/>
            <rFont val="Times New Roman Cyr"/>
            <family val="1"/>
            <charset val="204"/>
          </rPr>
          <t xml:space="preserve"> колоните за </t>
        </r>
        <r>
          <rPr>
            <sz val="10"/>
            <color indexed="16"/>
            <rFont val="Times New Roman Cyr"/>
          </rPr>
          <t>начален</t>
        </r>
        <r>
          <rPr>
            <sz val="10"/>
            <color indexed="81"/>
            <rFont val="Times New Roman Cyr"/>
            <family val="1"/>
            <charset val="204"/>
          </rPr>
          <t xml:space="preserve"> и </t>
        </r>
        <r>
          <rPr>
            <sz val="10"/>
            <color indexed="58"/>
            <rFont val="Times New Roman Cyr"/>
          </rPr>
          <t>краен</t>
        </r>
        <r>
          <rPr>
            <sz val="10"/>
            <color indexed="17"/>
            <rFont val="Times New Roman Cyr"/>
            <family val="1"/>
            <charset val="204"/>
          </rPr>
          <t xml:space="preserve"> </t>
        </r>
        <r>
          <rPr>
            <sz val="10"/>
            <color indexed="81"/>
            <rFont val="Times New Roman Cyr"/>
            <family val="1"/>
            <charset val="204"/>
          </rPr>
          <t>баланс се попълват:  - със</t>
        </r>
        <r>
          <rPr>
            <b/>
            <sz val="10"/>
            <color indexed="10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18"/>
            <rFont val="Times New Roman Cyr"/>
          </rPr>
          <t>знак "плюс"</t>
        </r>
        <r>
          <rPr>
            <sz val="10"/>
            <color indexed="81"/>
            <rFont val="Times New Roman Cyr"/>
            <family val="1"/>
            <charset val="204"/>
          </rPr>
          <t xml:space="preserve"> за </t>
        </r>
        <r>
          <rPr>
            <i/>
            <sz val="10"/>
            <color indexed="18"/>
            <rFont val="Times New Roman Cyr"/>
          </rPr>
          <t>Кредитен</t>
        </r>
        <r>
          <rPr>
            <sz val="10"/>
            <color indexed="81"/>
            <rFont val="Times New Roman Cyr"/>
            <family val="1"/>
            <charset val="204"/>
          </rPr>
          <t xml:space="preserve"> коректив;  - със</t>
        </r>
        <r>
          <rPr>
            <b/>
            <sz val="10"/>
            <color indexed="12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10"/>
            <rFont val="Times New Roman Cyr"/>
          </rPr>
          <t>знак "минус"</t>
        </r>
        <r>
          <rPr>
            <b/>
            <sz val="10"/>
            <color indexed="12"/>
            <rFont val="Times New Roman Cyr"/>
            <family val="1"/>
            <charset val="204"/>
          </rPr>
          <t xml:space="preserve"> </t>
        </r>
        <r>
          <rPr>
            <sz val="10"/>
            <color indexed="81"/>
            <rFont val="Times New Roman Cyr"/>
            <family val="1"/>
            <charset val="204"/>
          </rPr>
          <t xml:space="preserve">за </t>
        </r>
        <r>
          <rPr>
            <i/>
            <sz val="10"/>
            <color indexed="10"/>
            <rFont val="Times New Roman Cyr"/>
          </rPr>
          <t>Дебитен</t>
        </r>
        <r>
          <rPr>
            <sz val="10"/>
            <color indexed="81"/>
            <rFont val="Times New Roman Cyr"/>
            <family val="1"/>
            <charset val="204"/>
          </rPr>
          <t xml:space="preserve"> коректив.</t>
        </r>
      </text>
    </comment>
  </commentList>
</comments>
</file>

<file path=xl/sharedStrings.xml><?xml version="1.0" encoding="utf-8"?>
<sst xmlns="http://schemas.openxmlformats.org/spreadsheetml/2006/main" count="114" uniqueCount="81">
  <si>
    <t xml:space="preserve"> ЕИК/БУЛСТАТ</t>
  </si>
  <si>
    <t>КОД ПО ЕБК</t>
  </si>
  <si>
    <t xml:space="preserve">        телефон:</t>
  </si>
  <si>
    <t>(бюджетна организация, предприятие по чл. 165, ал. 1 от ЗПФ, поделение)</t>
  </si>
  <si>
    <t xml:space="preserve">            Web-адрес</t>
  </si>
  <si>
    <t xml:space="preserve">                   e-mail</t>
  </si>
  <si>
    <t xml:space="preserve">   СПРАВКА ЗА ПРОВИЗИИ НА ВЗЕМАНИЯ И КОРЕКТИВИ НА ПАСИВИ  към</t>
  </si>
  <si>
    <t xml:space="preserve">(в  левове) </t>
  </si>
  <si>
    <t>Ш и ф ъ р</t>
  </si>
  <si>
    <r>
      <t xml:space="preserve">                      I. </t>
    </r>
    <r>
      <rPr>
        <b/>
        <sz val="9"/>
        <rFont val="Times New Roman CYR"/>
        <family val="1"/>
        <charset val="204"/>
      </rPr>
      <t>ОТЧЕТНА ГРУПА</t>
    </r>
  </si>
  <si>
    <r>
      <t xml:space="preserve">   II.ОТЧЕТНА  ГРУПА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rFont val="Times New Roman CYR"/>
        <family val="1"/>
        <charset val="204"/>
      </rPr>
      <t>"СМЕТКИ ЗА</t>
    </r>
  </si>
  <si>
    <t xml:space="preserve">                III. ОТЧЕТНА  ГРУПА</t>
  </si>
  <si>
    <t>IV.  В С И Ч К О</t>
  </si>
  <si>
    <t>А. Провизии по вземания (без публични вземания)</t>
  </si>
  <si>
    <r>
      <t xml:space="preserve">                         </t>
    </r>
    <r>
      <rPr>
        <b/>
        <i/>
        <sz val="11"/>
        <rFont val="Times New Roman Cyr"/>
        <family val="1"/>
        <charset val="204"/>
      </rPr>
      <t>БЮДЖЕТ</t>
    </r>
  </si>
  <si>
    <t>СРЕДСТВА ОТ ЕВРОПЕЙСКИЯ СЪЮЗ"</t>
  </si>
  <si>
    <t xml:space="preserve"> </t>
  </si>
  <si>
    <r>
      <t xml:space="preserve">    </t>
    </r>
    <r>
      <rPr>
        <b/>
        <i/>
        <sz val="10"/>
        <rFont val="Times New Roman Cyr"/>
        <charset val="204"/>
      </rPr>
      <t xml:space="preserve"> "ДРУГИ СМЕТКИ И ДЕЙНОСТИ"</t>
    </r>
  </si>
  <si>
    <t>Начален баланс (в лева)</t>
  </si>
  <si>
    <t>Краен баланс   (в лева)</t>
  </si>
  <si>
    <t>а</t>
  </si>
  <si>
    <t>б</t>
  </si>
  <si>
    <r>
      <t xml:space="preserve">I. </t>
    </r>
    <r>
      <rPr>
        <b/>
        <sz val="11"/>
        <rFont val="Times New Roman CYR"/>
      </rPr>
      <t>Вземания от заеми</t>
    </r>
    <r>
      <rPr>
        <b/>
        <sz val="10"/>
        <rFont val="Times New Roman CYR"/>
      </rPr>
      <t xml:space="preserve"> - </t>
    </r>
    <r>
      <rPr>
        <b/>
        <sz val="11"/>
        <rFont val="Times New Roman CYR"/>
      </rPr>
      <t>провизии</t>
    </r>
    <r>
      <rPr>
        <b/>
        <sz val="10"/>
        <rFont val="Times New Roman CYR"/>
      </rPr>
      <t xml:space="preserve"> </t>
    </r>
    <r>
      <rPr>
        <b/>
        <sz val="12"/>
        <rFont val="Times New Roman CYR"/>
      </rPr>
      <t>по с/ки 539 и 589</t>
    </r>
  </si>
  <si>
    <t xml:space="preserve"> 1. Дългосрочни вземания по заеми</t>
  </si>
  <si>
    <t xml:space="preserve"> 2. Краткосрочни вземания по заеми</t>
  </si>
  <si>
    <t xml:space="preserve"> Общо за І. - провизии по сметки 539 и 589:</t>
  </si>
  <si>
    <t xml:space="preserve"> II. Други вземания - провизии по сметки 4911, 4915-4918</t>
  </si>
  <si>
    <t xml:space="preserve"> 1. Публични вземания - данъци, вноски, такси, санкции и лихви</t>
  </si>
  <si>
    <t xml:space="preserve"> 2. Вземания от клиенти</t>
  </si>
  <si>
    <t xml:space="preserve"> 3. Предоставени аванси</t>
  </si>
  <si>
    <t xml:space="preserve"> 4. Подотчетни лица</t>
  </si>
  <si>
    <t xml:space="preserve"> 5. Вземания по заеми между бюджетни предприятия</t>
  </si>
  <si>
    <t xml:space="preserve"> 6. Други вземания</t>
  </si>
  <si>
    <t xml:space="preserve"> Общо за ІІ. - провизии по сметки 4911, 4915-4918</t>
  </si>
  <si>
    <t xml:space="preserve"> III. Други вземания - коректив по с/ки 4960, 4961 и 4962</t>
  </si>
  <si>
    <t xml:space="preserve"> Общо за ІІІ. - коректив по с/ки 4960, 4961 и 4962</t>
  </si>
  <si>
    <t xml:space="preserve"> Общо провизии и корективи за вземания (без публ. в-ия)</t>
  </si>
  <si>
    <t>Б. Корективи по сметки за дългосрочни пасиви</t>
  </si>
  <si>
    <t>и по текущ дял по дългосрочни пасиви</t>
  </si>
  <si>
    <r>
      <t xml:space="preserve"> I. Премии/отстъпки по емисии на дългоср. общ. ценни книжа (попълва се </t>
    </r>
    <r>
      <rPr>
        <b/>
        <i/>
        <sz val="12"/>
        <rFont val="Times New Roman CYR"/>
        <family val="1"/>
        <charset val="204"/>
      </rPr>
      <t>само</t>
    </r>
    <r>
      <rPr>
        <b/>
        <sz val="12"/>
        <rFont val="Times New Roman CYR"/>
        <family val="1"/>
        <charset val="204"/>
      </rPr>
      <t xml:space="preserve"> от общини-eмитенти на ОбЦК)</t>
    </r>
  </si>
  <si>
    <t xml:space="preserve"> 1. По дългосрочни общински ценни книжа</t>
  </si>
  <si>
    <t xml:space="preserve"> 2. По текущ дял  по дългосрочни общински ценни книжа</t>
  </si>
  <si>
    <t xml:space="preserve"> Общо за І. -салда на сметка 1593 /Дт (+); Кт (-)/</t>
  </si>
  <si>
    <r>
      <t xml:space="preserve"> II. Обратно изкупени дългосрочни общ. ценни книжа (попълва се </t>
    </r>
    <r>
      <rPr>
        <b/>
        <i/>
        <sz val="12"/>
        <rFont val="Times New Roman CYR"/>
        <family val="1"/>
        <charset val="204"/>
      </rPr>
      <t>само</t>
    </r>
    <r>
      <rPr>
        <b/>
        <sz val="12"/>
        <rFont val="Times New Roman CYR"/>
        <family val="1"/>
        <charset val="204"/>
      </rPr>
      <t xml:space="preserve"> от общини, емитирали облигации !)</t>
    </r>
  </si>
  <si>
    <t xml:space="preserve"> Общо ІІ. - салда на сметка 1527 /само Дт (+) /</t>
  </si>
  <si>
    <t xml:space="preserve"> III. Коректив на номинална стойност на задължения по финансов лизинг(сметки 1917 и 1918)</t>
  </si>
  <si>
    <t xml:space="preserve"> 1. Коректив по дългосрочни задължения по фин. лизинг</t>
  </si>
  <si>
    <t xml:space="preserve"> 2. Коректив по текущ дял  на задължения по фин. лизинг</t>
  </si>
  <si>
    <t xml:space="preserve"> Общо за ІІІ. - салда на сметки 1917 и 1918 /само Дт (+) /</t>
  </si>
  <si>
    <t xml:space="preserve"> IV. Коректив на номинална стойност на задължения и лихви по търговски кредит (сметки 1927 и 1928)</t>
  </si>
  <si>
    <t xml:space="preserve"> 1. Коректив на номинална ст-ст по дългосрочен търг. кредит</t>
  </si>
  <si>
    <t xml:space="preserve"> 2. Коректив на ном. ст-ст по текущ дял на дълг. търговски к-т</t>
  </si>
  <si>
    <t xml:space="preserve"> 3. Разчет за номинални лихви по задължения по търг. кредит</t>
  </si>
  <si>
    <t xml:space="preserve"> Общо за ІV. - салда на сметки 1927 и 1928 /Дт (+); Кт (-)/</t>
  </si>
  <si>
    <t xml:space="preserve"> V. Други задължения - коректив по сметка 4970</t>
  </si>
  <si>
    <t xml:space="preserve"> 1. Краткоср. задължения по заеми и емисии на ценни книжа</t>
  </si>
  <si>
    <t xml:space="preserve"> 2. Задължения към доставчици</t>
  </si>
  <si>
    <t xml:space="preserve"> 3. Получени аванси</t>
  </si>
  <si>
    <t xml:space="preserve"> 4. Задължения за пенсии, помощи, стипендии, субсидии</t>
  </si>
  <si>
    <t xml:space="preserve"> 5. Задължения за данъци, мита и такси</t>
  </si>
  <si>
    <t xml:space="preserve"> 6. Задължения за вноски към ДОО, НЗОК, ДЗПО</t>
  </si>
  <si>
    <t xml:space="preserve"> 7. Задължения към персонала</t>
  </si>
  <si>
    <t xml:space="preserve"> 8. Задължения по заеми м/у бюджетни организации</t>
  </si>
  <si>
    <t xml:space="preserve"> 9. Други краткосрочни задължения</t>
  </si>
  <si>
    <t xml:space="preserve"> Общо за V. - коректив по сметка 4970</t>
  </si>
  <si>
    <t>Общо за групи I, II, III, ІV и V :</t>
  </si>
  <si>
    <t xml:space="preserve">                                                                                                           Дата:</t>
  </si>
  <si>
    <t xml:space="preserve">                 Главен  счетоводител :</t>
  </si>
  <si>
    <t xml:space="preserve"> Ръководител :</t>
  </si>
  <si>
    <t>Ива Таланова</t>
  </si>
  <si>
    <t>Адриана Василева</t>
  </si>
  <si>
    <t xml:space="preserve">                     (име и фамилия)</t>
  </si>
  <si>
    <t xml:space="preserve">                       (име и фамилия)</t>
  </si>
  <si>
    <t>с/ки 539 и 589 - контрола за равнение с оборотната ведомост</t>
  </si>
  <si>
    <t>с/ки 4911, 4915-4918 - контрола за равнение с оборотната в-ст</t>
  </si>
  <si>
    <t>с/ки 4960-4962 - контрола за равнение с оборотната ведомост</t>
  </si>
  <si>
    <t>с/ка 1593 - контрола за равнение с оборотната ведомост</t>
  </si>
  <si>
    <t>с/ка 1527 - контрола за равнение с оборотната ведомост</t>
  </si>
  <si>
    <t>с/ки 1917 и 1918 - контрола за равнение с оборотната ведомост</t>
  </si>
  <si>
    <t>с/ки 1927 и 1928 - контрола за равнение с оборотната ведомост</t>
  </si>
  <si>
    <t>с/ка 4970 - контрола за равнение с оборотната ведомост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</si>
</sst>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00&quot; &quot;000&quot; &quot;000"/>
    <numFmt numFmtId="165" formatCode="0&quot; &quot;0&quot; &quot;0&quot; &quot;0"/>
    <numFmt numFmtId="166" formatCode="#,##0;[Red]\(#,##0\)"/>
    <numFmt numFmtId="167" formatCode="00##"/>
    <numFmt numFmtId="168" formatCode="#,##0.00;[Red]\(#,##0.00\)"/>
    <numFmt numFmtId="169" formatCode="&quot;x&quot;"/>
    <numFmt numFmtId="170" formatCode="####"/>
    <numFmt numFmtId="171" formatCode="dd\.mm\.yyyy\ &quot;г.&quot;;@"/>
    <numFmt numFmtId="172" formatCode="#,##0.00;\(#,##0.00\)"/>
  </numFmts>
  <fonts count="54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sz val="11"/>
      <name val="Times New Roman Cyr"/>
      <charset val="204"/>
    </font>
    <font>
      <b/>
      <sz val="12"/>
      <name val="Times New Roman CYR"/>
    </font>
    <font>
      <b/>
      <i/>
      <sz val="12"/>
      <name val="Times New Roman CYR"/>
      <family val="1"/>
      <charset val="204"/>
    </font>
    <font>
      <b/>
      <i/>
      <sz val="12"/>
      <name val="Times New Roman CYR"/>
    </font>
    <font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0"/>
      <name val="Times New Roman Cyr"/>
      <charset val="204"/>
    </font>
    <font>
      <b/>
      <i/>
      <sz val="10"/>
      <name val="Times New Roman Cyr"/>
      <charset val="204"/>
    </font>
    <font>
      <b/>
      <sz val="11"/>
      <name val="Times New Roman CYR"/>
    </font>
    <font>
      <b/>
      <sz val="10"/>
      <name val="Times New Roman CYR"/>
    </font>
    <font>
      <sz val="12"/>
      <name val="Times New Roman CYR"/>
    </font>
    <font>
      <b/>
      <sz val="12"/>
      <name val="Times New Roman CYR"/>
      <charset val="204"/>
    </font>
    <font>
      <b/>
      <sz val="12"/>
      <color indexed="18"/>
      <name val="Times New Roman Cyr"/>
      <family val="1"/>
      <charset val="204"/>
    </font>
    <font>
      <i/>
      <sz val="11"/>
      <color rgb="FF000099"/>
      <name val="Times New Roman CYR"/>
      <charset val="204"/>
    </font>
    <font>
      <i/>
      <sz val="12"/>
      <color rgb="FF000099"/>
      <name val="Times New Roman CYR"/>
      <charset val="204"/>
    </font>
    <font>
      <i/>
      <sz val="10"/>
      <name val="Times New Roman Cyr"/>
      <charset val="204"/>
    </font>
    <font>
      <sz val="12"/>
      <color indexed="13"/>
      <name val="Times New Roman CYR"/>
      <family val="1"/>
      <charset val="204"/>
    </font>
    <font>
      <b/>
      <sz val="12"/>
      <color indexed="13"/>
      <name val="Times New Roman CYR"/>
      <family val="1"/>
      <charset val="204"/>
    </font>
    <font>
      <sz val="9"/>
      <color indexed="81"/>
      <name val="Times New Roman Cyr"/>
      <family val="1"/>
      <charset val="204"/>
    </font>
    <font>
      <b/>
      <sz val="9"/>
      <color indexed="81"/>
      <name val="Times New Roman Cyr"/>
      <family val="1"/>
      <charset val="204"/>
    </font>
    <font>
      <sz val="9"/>
      <color indexed="10"/>
      <name val="Times New Roman Cyr"/>
    </font>
    <font>
      <b/>
      <sz val="9"/>
      <color indexed="18"/>
      <name val="Times New Roman CYR"/>
      <charset val="204"/>
    </font>
    <font>
      <sz val="10"/>
      <color indexed="81"/>
      <name val="Times New Roman Cyr"/>
      <family val="1"/>
      <charset val="204"/>
    </font>
    <font>
      <b/>
      <sz val="10"/>
      <color indexed="81"/>
      <name val="Times New Roman Cyr"/>
      <family val="1"/>
      <charset val="204"/>
    </font>
    <font>
      <sz val="10"/>
      <color indexed="16"/>
      <name val="Times New Roman Cyr"/>
    </font>
    <font>
      <sz val="10"/>
      <color indexed="58"/>
      <name val="Times New Roman Cyr"/>
    </font>
    <font>
      <sz val="10"/>
      <color indexed="17"/>
      <name val="Times New Roman Cyr"/>
      <family val="1"/>
      <charset val="204"/>
    </font>
    <font>
      <b/>
      <sz val="10"/>
      <color indexed="10"/>
      <name val="Times New Roman Cyr"/>
      <family val="1"/>
      <charset val="204"/>
    </font>
    <font>
      <b/>
      <sz val="10"/>
      <color indexed="18"/>
      <name val="Times New Roman Cyr"/>
    </font>
    <font>
      <i/>
      <sz val="10"/>
      <color indexed="18"/>
      <name val="Times New Roman Cyr"/>
    </font>
    <font>
      <b/>
      <sz val="10"/>
      <color indexed="12"/>
      <name val="Times New Roman Cyr"/>
      <family val="1"/>
      <charset val="204"/>
    </font>
    <font>
      <b/>
      <sz val="10"/>
      <color indexed="10"/>
      <name val="Times New Roman Cyr"/>
    </font>
    <font>
      <i/>
      <sz val="10"/>
      <color indexed="10"/>
      <name val="Times New Roman Cyr"/>
    </font>
    <font>
      <sz val="10"/>
      <color indexed="10"/>
      <name val="Times New Roman Cyr"/>
    </font>
    <font>
      <sz val="10"/>
      <color indexed="12"/>
      <name val="Times New Roman Cyr"/>
      <family val="1"/>
      <charset val="204"/>
    </font>
    <font>
      <sz val="10"/>
      <color indexed="18"/>
      <name val="Times New Roman Cyr"/>
    </font>
    <font>
      <b/>
      <sz val="9"/>
      <color indexed="18"/>
      <name val="Times New Roman Cyr"/>
    </font>
    <font>
      <i/>
      <u/>
      <sz val="10"/>
      <color indexed="10"/>
      <name val="Times New Roman Cyr"/>
    </font>
    <font>
      <i/>
      <u/>
      <sz val="10"/>
      <color indexed="18"/>
      <name val="Times New Roman Cyr"/>
    </font>
    <font>
      <sz val="10"/>
      <color indexed="81"/>
      <name val="Times New Roman Cyr"/>
    </font>
    <font>
      <b/>
      <sz val="9"/>
      <color indexed="10"/>
      <name val="Times New Roman Cy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EFF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9">
    <xf numFmtId="0" fontId="0" fillId="0" borderId="0" xfId="0"/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/>
    </xf>
    <xf numFmtId="0" fontId="4" fillId="2" borderId="0" xfId="1" applyFont="1" applyFill="1" applyProtection="1"/>
    <xf numFmtId="165" fontId="5" fillId="2" borderId="6" xfId="1" applyNumberFormat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/>
    </xf>
    <xf numFmtId="0" fontId="4" fillId="2" borderId="6" xfId="1" applyNumberFormat="1" applyFont="1" applyFill="1" applyBorder="1" applyAlignment="1" applyProtection="1">
      <alignment horizontal="center" vertical="center"/>
    </xf>
    <xf numFmtId="0" fontId="3" fillId="3" borderId="0" xfId="1" applyFont="1" applyFill="1" applyProtection="1"/>
    <xf numFmtId="0" fontId="3" fillId="0" borderId="0" xfId="1" applyFont="1" applyFill="1" applyProtection="1"/>
    <xf numFmtId="0" fontId="3" fillId="2" borderId="0" xfId="1" applyFont="1" applyFill="1" applyProtection="1"/>
    <xf numFmtId="0" fontId="7" fillId="2" borderId="0" xfId="1" applyFont="1" applyFill="1" applyBorder="1" applyAlignment="1" applyProtection="1">
      <alignment horizontal="left"/>
    </xf>
    <xf numFmtId="0" fontId="2" fillId="2" borderId="0" xfId="1" applyFont="1" applyFill="1" applyAlignment="1" applyProtection="1">
      <alignment horizontal="left"/>
    </xf>
    <xf numFmtId="166" fontId="6" fillId="2" borderId="0" xfId="2" applyNumberFormat="1" applyFont="1" applyFill="1" applyAlignment="1" applyProtection="1"/>
    <xf numFmtId="38" fontId="6" fillId="2" borderId="0" xfId="2" applyNumberFormat="1" applyFont="1" applyFill="1" applyProtection="1"/>
    <xf numFmtId="0" fontId="10" fillId="2" borderId="0" xfId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left"/>
    </xf>
    <xf numFmtId="166" fontId="5" fillId="2" borderId="0" xfId="2" applyNumberFormat="1" applyFont="1" applyFill="1" applyBorder="1" applyAlignment="1" applyProtection="1"/>
    <xf numFmtId="0" fontId="3" fillId="2" borderId="0" xfId="1" applyFont="1" applyFill="1" applyBorder="1" applyProtection="1"/>
    <xf numFmtId="166" fontId="5" fillId="2" borderId="0" xfId="2" applyNumberFormat="1" applyFont="1" applyFill="1" applyBorder="1" applyAlignment="1" applyProtection="1">
      <alignment horizontal="left"/>
    </xf>
    <xf numFmtId="0" fontId="2" fillId="2" borderId="13" xfId="1" applyFont="1" applyFill="1" applyBorder="1" applyAlignment="1" applyProtection="1">
      <alignment horizontal="left"/>
    </xf>
    <xf numFmtId="166" fontId="5" fillId="2" borderId="13" xfId="2" applyNumberFormat="1" applyFont="1" applyFill="1" applyBorder="1" applyAlignment="1" applyProtection="1">
      <alignment horizontal="left"/>
    </xf>
    <xf numFmtId="0" fontId="5" fillId="2" borderId="13" xfId="1" applyFont="1" applyFill="1" applyBorder="1" applyAlignment="1" applyProtection="1">
      <alignment horizontal="left"/>
    </xf>
    <xf numFmtId="0" fontId="3" fillId="2" borderId="13" xfId="1" applyFont="1" applyFill="1" applyBorder="1" applyAlignment="1" applyProtection="1">
      <alignment horizontal="center"/>
    </xf>
    <xf numFmtId="38" fontId="11" fillId="2" borderId="13" xfId="2" applyNumberFormat="1" applyFont="1" applyFill="1" applyBorder="1" applyAlignment="1" applyProtection="1">
      <alignment horizontal="left"/>
    </xf>
    <xf numFmtId="38" fontId="12" fillId="2" borderId="13" xfId="2" applyNumberFormat="1" applyFont="1" applyFill="1" applyBorder="1" applyAlignment="1" applyProtection="1">
      <alignment horizontal="right"/>
    </xf>
    <xf numFmtId="38" fontId="13" fillId="2" borderId="0" xfId="2" applyNumberFormat="1" applyFont="1" applyFill="1" applyAlignment="1" applyProtection="1"/>
    <xf numFmtId="38" fontId="14" fillId="2" borderId="14" xfId="2" applyNumberFormat="1" applyFont="1" applyFill="1" applyBorder="1" applyAlignment="1" applyProtection="1">
      <alignment horizontal="center"/>
    </xf>
    <xf numFmtId="38" fontId="2" fillId="2" borderId="0" xfId="2" applyNumberFormat="1" applyFont="1" applyFill="1" applyAlignment="1" applyProtection="1">
      <alignment horizontal="left"/>
    </xf>
    <xf numFmtId="38" fontId="14" fillId="2" borderId="0" xfId="2" applyNumberFormat="1" applyFont="1" applyFill="1" applyAlignment="1" applyProtection="1">
      <alignment horizontal="center"/>
    </xf>
    <xf numFmtId="38" fontId="5" fillId="5" borderId="15" xfId="2" applyNumberFormat="1" applyFont="1" applyFill="1" applyBorder="1" applyAlignment="1" applyProtection="1">
      <alignment horizontal="center" vertical="center"/>
    </xf>
    <xf numFmtId="166" fontId="6" fillId="2" borderId="0" xfId="2" applyNumberFormat="1" applyFont="1" applyFill="1" applyBorder="1" applyAlignment="1" applyProtection="1"/>
    <xf numFmtId="0" fontId="15" fillId="2" borderId="15" xfId="1" applyFont="1" applyFill="1" applyBorder="1" applyAlignment="1" applyProtection="1">
      <alignment vertical="center"/>
    </xf>
    <xf numFmtId="166" fontId="6" fillId="2" borderId="17" xfId="2" applyNumberFormat="1" applyFont="1" applyFill="1" applyBorder="1" applyAlignment="1" applyProtection="1">
      <alignment vertical="center"/>
    </xf>
    <xf numFmtId="0" fontId="16" fillId="2" borderId="15" xfId="1" applyFont="1" applyFill="1" applyBorder="1" applyAlignment="1" applyProtection="1">
      <alignment vertical="center"/>
    </xf>
    <xf numFmtId="0" fontId="3" fillId="2" borderId="17" xfId="1" applyFont="1" applyFill="1" applyBorder="1" applyProtection="1"/>
    <xf numFmtId="0" fontId="17" fillId="2" borderId="19" xfId="1" applyFont="1" applyFill="1" applyBorder="1" applyAlignment="1" applyProtection="1">
      <alignment vertical="center"/>
    </xf>
    <xf numFmtId="166" fontId="6" fillId="2" borderId="20" xfId="2" applyNumberFormat="1" applyFont="1" applyFill="1" applyBorder="1" applyAlignment="1" applyProtection="1">
      <alignment horizontal="center" vertical="center"/>
    </xf>
    <xf numFmtId="0" fontId="17" fillId="2" borderId="19" xfId="1" applyFont="1" applyFill="1" applyBorder="1" applyAlignment="1" applyProtection="1">
      <alignment horizontal="left" vertical="center"/>
    </xf>
    <xf numFmtId="0" fontId="19" fillId="2" borderId="19" xfId="1" applyFont="1" applyFill="1" applyBorder="1" applyAlignment="1" applyProtection="1">
      <alignment horizontal="left" vertical="center"/>
    </xf>
    <xf numFmtId="0" fontId="3" fillId="2" borderId="20" xfId="1" applyFont="1" applyFill="1" applyBorder="1" applyProtection="1"/>
    <xf numFmtId="166" fontId="18" fillId="5" borderId="22" xfId="2" applyNumberFormat="1" applyFont="1" applyFill="1" applyBorder="1" applyAlignment="1" applyProtection="1">
      <alignment horizontal="center" vertical="center" wrapText="1"/>
    </xf>
    <xf numFmtId="166" fontId="4" fillId="5" borderId="23" xfId="2" applyNumberFormat="1" applyFont="1" applyFill="1" applyBorder="1" applyAlignment="1" applyProtection="1">
      <alignment horizontal="center" vertical="center" wrapText="1"/>
    </xf>
    <xf numFmtId="38" fontId="2" fillId="5" borderId="24" xfId="2" applyNumberFormat="1" applyFont="1" applyFill="1" applyBorder="1" applyAlignment="1" applyProtection="1">
      <alignment horizontal="center" vertical="center"/>
    </xf>
    <xf numFmtId="167" fontId="2" fillId="5" borderId="21" xfId="2" applyNumberFormat="1" applyFont="1" applyFill="1" applyBorder="1" applyAlignment="1" applyProtection="1">
      <alignment horizontal="center" vertical="center"/>
    </xf>
    <xf numFmtId="166" fontId="2" fillId="5" borderId="22" xfId="2" applyNumberFormat="1" applyFont="1" applyFill="1" applyBorder="1" applyAlignment="1" applyProtection="1">
      <alignment horizontal="center" vertical="center"/>
    </xf>
    <xf numFmtId="166" fontId="2" fillId="5" borderId="23" xfId="2" applyNumberFormat="1" applyFont="1" applyFill="1" applyBorder="1" applyAlignment="1" applyProtection="1">
      <alignment horizontal="center" vertical="center"/>
    </xf>
    <xf numFmtId="38" fontId="10" fillId="2" borderId="25" xfId="2" applyNumberFormat="1" applyFont="1" applyFill="1" applyBorder="1" applyAlignment="1" applyProtection="1"/>
    <xf numFmtId="167" fontId="2" fillId="2" borderId="18" xfId="2" applyNumberFormat="1" applyFont="1" applyFill="1" applyBorder="1" applyAlignment="1" applyProtection="1">
      <alignment horizontal="center"/>
    </xf>
    <xf numFmtId="168" fontId="15" fillId="2" borderId="26" xfId="2" applyNumberFormat="1" applyFont="1" applyFill="1" applyBorder="1" applyAlignment="1" applyProtection="1">
      <alignment horizontal="center"/>
    </xf>
    <xf numFmtId="168" fontId="15" fillId="2" borderId="27" xfId="2" applyNumberFormat="1" applyFont="1" applyFill="1" applyBorder="1" applyAlignment="1" applyProtection="1">
      <alignment horizontal="center"/>
    </xf>
    <xf numFmtId="168" fontId="6" fillId="2" borderId="0" xfId="2" applyNumberFormat="1" applyFont="1" applyFill="1" applyAlignment="1" applyProtection="1"/>
    <xf numFmtId="38" fontId="23" fillId="2" borderId="28" xfId="2" applyNumberFormat="1" applyFont="1" applyFill="1" applyBorder="1" applyAlignment="1" applyProtection="1"/>
    <xf numFmtId="167" fontId="6" fillId="2" borderId="29" xfId="2" applyNumberFormat="1" applyFont="1" applyFill="1" applyBorder="1" applyAlignment="1" applyProtection="1">
      <alignment horizontal="center"/>
    </xf>
    <xf numFmtId="168" fontId="23" fillId="2" borderId="30" xfId="2" applyNumberFormat="1" applyFont="1" applyFill="1" applyBorder="1" applyAlignment="1" applyProtection="1">
      <protection locked="0"/>
    </xf>
    <xf numFmtId="168" fontId="2" fillId="2" borderId="31" xfId="2" applyNumberFormat="1" applyFont="1" applyFill="1" applyBorder="1" applyAlignment="1" applyProtection="1">
      <protection locked="0"/>
    </xf>
    <xf numFmtId="168" fontId="6" fillId="2" borderId="30" xfId="2" applyNumberFormat="1" applyFont="1" applyFill="1" applyBorder="1" applyAlignment="1" applyProtection="1"/>
    <xf numFmtId="168" fontId="2" fillId="2" borderId="31" xfId="2" applyNumberFormat="1" applyFont="1" applyFill="1" applyBorder="1" applyAlignment="1" applyProtection="1"/>
    <xf numFmtId="38" fontId="23" fillId="2" borderId="32" xfId="2" applyNumberFormat="1" applyFont="1" applyFill="1" applyBorder="1" applyAlignment="1" applyProtection="1"/>
    <xf numFmtId="167" fontId="6" fillId="2" borderId="33" xfId="2" applyNumberFormat="1" applyFont="1" applyFill="1" applyBorder="1" applyAlignment="1" applyProtection="1">
      <alignment horizontal="center"/>
    </xf>
    <xf numFmtId="168" fontId="23" fillId="2" borderId="34" xfId="2" applyNumberFormat="1" applyFont="1" applyFill="1" applyBorder="1" applyAlignment="1" applyProtection="1">
      <protection locked="0"/>
    </xf>
    <xf numFmtId="168" fontId="2" fillId="2" borderId="35" xfId="2" applyNumberFormat="1" applyFont="1" applyFill="1" applyBorder="1" applyAlignment="1" applyProtection="1">
      <protection locked="0"/>
    </xf>
    <xf numFmtId="168" fontId="6" fillId="2" borderId="34" xfId="2" applyNumberFormat="1" applyFont="1" applyFill="1" applyBorder="1" applyAlignment="1" applyProtection="1">
      <protection locked="0"/>
    </xf>
    <xf numFmtId="168" fontId="6" fillId="2" borderId="34" xfId="2" applyNumberFormat="1" applyFont="1" applyFill="1" applyBorder="1" applyAlignment="1" applyProtection="1"/>
    <xf numFmtId="168" fontId="2" fillId="2" borderId="35" xfId="2" applyNumberFormat="1" applyFont="1" applyFill="1" applyBorder="1" applyAlignment="1" applyProtection="1"/>
    <xf numFmtId="38" fontId="10" fillId="6" borderId="36" xfId="2" applyNumberFormat="1" applyFont="1" applyFill="1" applyBorder="1" applyAlignment="1" applyProtection="1"/>
    <xf numFmtId="167" fontId="2" fillId="6" borderId="37" xfId="2" applyNumberFormat="1" applyFont="1" applyFill="1" applyBorder="1" applyAlignment="1" applyProtection="1">
      <alignment horizontal="center"/>
    </xf>
    <xf numFmtId="168" fontId="6" fillId="6" borderId="38" xfId="2" applyNumberFormat="1" applyFont="1" applyFill="1" applyBorder="1" applyAlignment="1" applyProtection="1"/>
    <xf numFmtId="168" fontId="2" fillId="6" borderId="39" xfId="2" applyNumberFormat="1" applyFont="1" applyFill="1" applyBorder="1" applyAlignment="1" applyProtection="1"/>
    <xf numFmtId="38" fontId="6" fillId="0" borderId="28" xfId="2" applyNumberFormat="1" applyFont="1" applyBorder="1" applyAlignment="1" applyProtection="1"/>
    <xf numFmtId="168" fontId="6" fillId="2" borderId="30" xfId="2" applyNumberFormat="1" applyFont="1" applyFill="1" applyBorder="1" applyAlignment="1" applyProtection="1">
      <protection locked="0"/>
    </xf>
    <xf numFmtId="38" fontId="23" fillId="2" borderId="40" xfId="2" applyNumberFormat="1" applyFont="1" applyFill="1" applyBorder="1" applyAlignment="1" applyProtection="1"/>
    <xf numFmtId="167" fontId="6" fillId="2" borderId="41" xfId="2" applyNumberFormat="1" applyFont="1" applyFill="1" applyBorder="1" applyAlignment="1" applyProtection="1">
      <alignment horizontal="center"/>
    </xf>
    <xf numFmtId="168" fontId="6" fillId="2" borderId="42" xfId="2" applyNumberFormat="1" applyFont="1" applyFill="1" applyBorder="1" applyAlignment="1" applyProtection="1">
      <protection locked="0"/>
    </xf>
    <xf numFmtId="168" fontId="2" fillId="2" borderId="43" xfId="2" applyNumberFormat="1" applyFont="1" applyFill="1" applyBorder="1" applyAlignment="1" applyProtection="1">
      <protection locked="0"/>
    </xf>
    <xf numFmtId="168" fontId="6" fillId="2" borderId="42" xfId="2" applyNumberFormat="1" applyFont="1" applyFill="1" applyBorder="1" applyAlignment="1" applyProtection="1"/>
    <xf numFmtId="168" fontId="2" fillId="2" borderId="43" xfId="2" applyNumberFormat="1" applyFont="1" applyFill="1" applyBorder="1" applyAlignment="1" applyProtection="1"/>
    <xf numFmtId="169" fontId="6" fillId="2" borderId="42" xfId="2" applyNumberFormat="1" applyFont="1" applyFill="1" applyBorder="1" applyAlignment="1" applyProtection="1">
      <alignment horizontal="center"/>
    </xf>
    <xf numFmtId="169" fontId="2" fillId="2" borderId="43" xfId="2" applyNumberFormat="1" applyFont="1" applyFill="1" applyBorder="1" applyAlignment="1" applyProtection="1">
      <alignment horizontal="center"/>
    </xf>
    <xf numFmtId="168" fontId="10" fillId="2" borderId="31" xfId="2" applyNumberFormat="1" applyFont="1" applyFill="1" applyBorder="1" applyAlignment="1" applyProtection="1">
      <protection locked="0"/>
    </xf>
    <xf numFmtId="168" fontId="10" fillId="2" borderId="43" xfId="2" applyNumberFormat="1" applyFont="1" applyFill="1" applyBorder="1" applyAlignment="1" applyProtection="1">
      <protection locked="0"/>
    </xf>
    <xf numFmtId="168" fontId="10" fillId="2" borderId="35" xfId="2" applyNumberFormat="1" applyFont="1" applyFill="1" applyBorder="1" applyAlignment="1" applyProtection="1">
      <protection locked="0"/>
    </xf>
    <xf numFmtId="38" fontId="2" fillId="0" borderId="25" xfId="2" applyNumberFormat="1" applyFont="1" applyBorder="1" applyAlignment="1" applyProtection="1"/>
    <xf numFmtId="167" fontId="2" fillId="0" borderId="18" xfId="2" applyNumberFormat="1" applyFont="1" applyBorder="1" applyAlignment="1" applyProtection="1">
      <alignment horizontal="center"/>
    </xf>
    <xf numFmtId="168" fontId="6" fillId="0" borderId="26" xfId="2" applyNumberFormat="1" applyFont="1" applyBorder="1" applyAlignment="1" applyProtection="1"/>
    <xf numFmtId="168" fontId="2" fillId="0" borderId="27" xfId="2" applyNumberFormat="1" applyFont="1" applyBorder="1" applyAlignment="1" applyProtection="1"/>
    <xf numFmtId="38" fontId="2" fillId="5" borderId="44" xfId="2" applyNumberFormat="1" applyFont="1" applyFill="1" applyBorder="1" applyAlignment="1" applyProtection="1"/>
    <xf numFmtId="167" fontId="2" fillId="3" borderId="45" xfId="2" applyNumberFormat="1" applyFont="1" applyFill="1" applyBorder="1" applyAlignment="1" applyProtection="1">
      <alignment horizontal="center"/>
    </xf>
    <xf numFmtId="168" fontId="6" fillId="3" borderId="46" xfId="2" applyNumberFormat="1" applyFont="1" applyFill="1" applyBorder="1" applyAlignment="1" applyProtection="1"/>
    <xf numFmtId="168" fontId="2" fillId="3" borderId="47" xfId="2" applyNumberFormat="1" applyFont="1" applyFill="1" applyBorder="1" applyAlignment="1" applyProtection="1"/>
    <xf numFmtId="38" fontId="2" fillId="2" borderId="0" xfId="2" applyNumberFormat="1" applyFont="1" applyFill="1" applyBorder="1" applyAlignment="1" applyProtection="1"/>
    <xf numFmtId="167" fontId="5" fillId="2" borderId="0" xfId="2" applyNumberFormat="1" applyFont="1" applyFill="1" applyBorder="1" applyAlignment="1" applyProtection="1">
      <alignment horizontal="center"/>
    </xf>
    <xf numFmtId="168" fontId="2" fillId="2" borderId="0" xfId="2" applyNumberFormat="1" applyFont="1" applyFill="1" applyBorder="1" applyAlignment="1" applyProtection="1"/>
    <xf numFmtId="168" fontId="6" fillId="2" borderId="0" xfId="2" applyNumberFormat="1" applyFont="1" applyFill="1" applyBorder="1" applyAlignment="1" applyProtection="1"/>
    <xf numFmtId="38" fontId="5" fillId="7" borderId="15" xfId="2" applyNumberFormat="1" applyFont="1" applyFill="1" applyBorder="1" applyAlignment="1" applyProtection="1">
      <alignment horizontal="center" vertical="center"/>
    </xf>
    <xf numFmtId="38" fontId="2" fillId="7" borderId="25" xfId="2" applyNumberFormat="1" applyFont="1" applyFill="1" applyBorder="1" applyAlignment="1" applyProtection="1">
      <alignment horizontal="center" vertical="center"/>
    </xf>
    <xf numFmtId="38" fontId="2" fillId="7" borderId="19" xfId="2" applyNumberFormat="1" applyFont="1" applyFill="1" applyBorder="1" applyAlignment="1" applyProtection="1">
      <alignment horizontal="center" vertical="center"/>
    </xf>
    <xf numFmtId="168" fontId="18" fillId="7" borderId="22" xfId="2" applyNumberFormat="1" applyFont="1" applyFill="1" applyBorder="1" applyAlignment="1" applyProtection="1">
      <alignment horizontal="center" vertical="center" wrapText="1"/>
    </xf>
    <xf numFmtId="168" fontId="4" fillId="7" borderId="23" xfId="2" applyNumberFormat="1" applyFont="1" applyFill="1" applyBorder="1" applyAlignment="1" applyProtection="1">
      <alignment horizontal="center" vertical="center" wrapText="1"/>
    </xf>
    <xf numFmtId="38" fontId="2" fillId="7" borderId="24" xfId="2" applyNumberFormat="1" applyFont="1" applyFill="1" applyBorder="1" applyAlignment="1" applyProtection="1">
      <alignment horizontal="center" vertical="center"/>
    </xf>
    <xf numFmtId="170" fontId="2" fillId="7" borderId="48" xfId="2" applyNumberFormat="1" applyFont="1" applyFill="1" applyBorder="1" applyAlignment="1" applyProtection="1">
      <alignment horizontal="center" vertical="center"/>
    </xf>
    <xf numFmtId="1" fontId="2" fillId="7" borderId="22" xfId="2" applyNumberFormat="1" applyFont="1" applyFill="1" applyBorder="1" applyAlignment="1" applyProtection="1">
      <alignment horizontal="center" vertical="center"/>
    </xf>
    <xf numFmtId="1" fontId="2" fillId="7" borderId="23" xfId="2" applyNumberFormat="1" applyFont="1" applyFill="1" applyBorder="1" applyAlignment="1" applyProtection="1">
      <alignment horizontal="center" vertical="center"/>
    </xf>
    <xf numFmtId="1" fontId="6" fillId="2" borderId="0" xfId="2" applyNumberFormat="1" applyFont="1" applyFill="1" applyAlignment="1" applyProtection="1"/>
    <xf numFmtId="38" fontId="2" fillId="2" borderId="25" xfId="2" applyNumberFormat="1" applyFont="1" applyFill="1" applyBorder="1" applyAlignment="1" applyProtection="1"/>
    <xf numFmtId="167" fontId="2" fillId="2" borderId="18" xfId="2" applyNumberFormat="1" applyFont="1" applyFill="1" applyBorder="1" applyAlignment="1" applyProtection="1">
      <alignment horizontal="center" vertical="center"/>
    </xf>
    <xf numFmtId="168" fontId="15" fillId="2" borderId="49" xfId="2" applyNumberFormat="1" applyFont="1" applyFill="1" applyBorder="1" applyAlignment="1" applyProtection="1">
      <alignment horizontal="center"/>
    </xf>
    <xf numFmtId="38" fontId="2" fillId="2" borderId="25" xfId="2" applyNumberFormat="1" applyFont="1" applyFill="1" applyBorder="1" applyAlignment="1" applyProtection="1">
      <alignment horizontal="left" vertical="center" wrapText="1"/>
    </xf>
    <xf numFmtId="168" fontId="6" fillId="2" borderId="26" xfId="2" applyNumberFormat="1" applyFont="1" applyFill="1" applyBorder="1" applyAlignment="1" applyProtection="1"/>
    <xf numFmtId="168" fontId="2" fillId="2" borderId="49" xfId="2" applyNumberFormat="1" applyFont="1" applyFill="1" applyBorder="1" applyAlignment="1" applyProtection="1"/>
    <xf numFmtId="38" fontId="6" fillId="2" borderId="28" xfId="2" applyNumberFormat="1" applyFont="1" applyFill="1" applyBorder="1" applyAlignment="1" applyProtection="1"/>
    <xf numFmtId="167" fontId="6" fillId="2" borderId="29" xfId="2" applyNumberFormat="1" applyFont="1" applyFill="1" applyBorder="1" applyAlignment="1" applyProtection="1">
      <alignment horizontal="center" vertical="center"/>
    </xf>
    <xf numFmtId="168" fontId="2" fillId="2" borderId="50" xfId="2" applyNumberFormat="1" applyFont="1" applyFill="1" applyBorder="1" applyAlignment="1" applyProtection="1">
      <protection locked="0"/>
    </xf>
    <xf numFmtId="169" fontId="6" fillId="2" borderId="30" xfId="2" applyNumberFormat="1" applyFont="1" applyFill="1" applyBorder="1" applyAlignment="1" applyProtection="1">
      <alignment horizontal="center"/>
    </xf>
    <xf numFmtId="169" fontId="2" fillId="2" borderId="50" xfId="2" applyNumberFormat="1" applyFont="1" applyFill="1" applyBorder="1" applyAlignment="1" applyProtection="1">
      <alignment horizontal="center"/>
    </xf>
    <xf numFmtId="168" fontId="2" fillId="2" borderId="50" xfId="2" applyNumberFormat="1" applyFont="1" applyFill="1" applyBorder="1" applyAlignment="1" applyProtection="1"/>
    <xf numFmtId="38" fontId="6" fillId="2" borderId="32" xfId="2" applyNumberFormat="1" applyFont="1" applyFill="1" applyBorder="1" applyAlignment="1" applyProtection="1"/>
    <xf numFmtId="167" fontId="6" fillId="2" borderId="33" xfId="2" applyNumberFormat="1" applyFont="1" applyFill="1" applyBorder="1" applyAlignment="1" applyProtection="1">
      <alignment horizontal="center" vertical="center"/>
    </xf>
    <xf numFmtId="168" fontId="2" fillId="2" borderId="51" xfId="2" applyNumberFormat="1" applyFont="1" applyFill="1" applyBorder="1" applyAlignment="1" applyProtection="1">
      <protection locked="0"/>
    </xf>
    <xf numFmtId="169" fontId="6" fillId="2" borderId="34" xfId="2" applyNumberFormat="1" applyFont="1" applyFill="1" applyBorder="1" applyAlignment="1" applyProtection="1">
      <alignment horizontal="center"/>
    </xf>
    <xf numFmtId="169" fontId="2" fillId="2" borderId="51" xfId="2" applyNumberFormat="1" applyFont="1" applyFill="1" applyBorder="1" applyAlignment="1" applyProtection="1">
      <alignment horizontal="center"/>
    </xf>
    <xf numFmtId="168" fontId="2" fillId="2" borderId="51" xfId="2" applyNumberFormat="1" applyFont="1" applyFill="1" applyBorder="1" applyAlignment="1" applyProtection="1"/>
    <xf numFmtId="38" fontId="2" fillId="6" borderId="36" xfId="2" applyNumberFormat="1" applyFont="1" applyFill="1" applyBorder="1" applyAlignment="1" applyProtection="1"/>
    <xf numFmtId="167" fontId="2" fillId="6" borderId="37" xfId="2" applyNumberFormat="1" applyFont="1" applyFill="1" applyBorder="1" applyAlignment="1" applyProtection="1">
      <alignment horizontal="center" vertical="center"/>
    </xf>
    <xf numFmtId="168" fontId="2" fillId="6" borderId="52" xfId="2" applyNumberFormat="1" applyFont="1" applyFill="1" applyBorder="1" applyAlignment="1" applyProtection="1"/>
    <xf numFmtId="38" fontId="2" fillId="2" borderId="25" xfId="2" applyNumberFormat="1" applyFont="1" applyFill="1" applyBorder="1" applyAlignment="1" applyProtection="1">
      <alignment wrapText="1"/>
    </xf>
    <xf numFmtId="168" fontId="15" fillId="2" borderId="26" xfId="2" applyNumberFormat="1" applyFont="1" applyFill="1" applyBorder="1" applyAlignment="1" applyProtection="1">
      <alignment horizontal="center" vertical="top"/>
    </xf>
    <xf numFmtId="168" fontId="15" fillId="2" borderId="49" xfId="2" applyNumberFormat="1" applyFont="1" applyFill="1" applyBorder="1" applyAlignment="1" applyProtection="1">
      <alignment horizontal="center" vertical="top"/>
    </xf>
    <xf numFmtId="168" fontId="15" fillId="2" borderId="26" xfId="2" applyNumberFormat="1" applyFont="1" applyFill="1" applyBorder="1" applyAlignment="1" applyProtection="1">
      <alignment horizontal="center" vertical="center"/>
    </xf>
    <xf numFmtId="168" fontId="15" fillId="2" borderId="49" xfId="2" applyNumberFormat="1" applyFont="1" applyFill="1" applyBorder="1" applyAlignment="1" applyProtection="1">
      <alignment horizontal="center" vertical="center"/>
    </xf>
    <xf numFmtId="38" fontId="6" fillId="2" borderId="40" xfId="2" applyNumberFormat="1" applyFont="1" applyFill="1" applyBorder="1" applyAlignment="1" applyProtection="1"/>
    <xf numFmtId="167" fontId="6" fillId="2" borderId="41" xfId="2" applyNumberFormat="1" applyFont="1" applyFill="1" applyBorder="1" applyAlignment="1" applyProtection="1">
      <alignment horizontal="center" vertical="center"/>
    </xf>
    <xf numFmtId="168" fontId="2" fillId="2" borderId="53" xfId="2" applyNumberFormat="1" applyFont="1" applyFill="1" applyBorder="1" applyAlignment="1" applyProtection="1">
      <protection locked="0"/>
    </xf>
    <xf numFmtId="169" fontId="2" fillId="2" borderId="53" xfId="2" applyNumberFormat="1" applyFont="1" applyFill="1" applyBorder="1" applyAlignment="1" applyProtection="1">
      <alignment horizontal="center"/>
    </xf>
    <xf numFmtId="168" fontId="2" fillId="2" borderId="53" xfId="2" applyNumberFormat="1" applyFont="1" applyFill="1" applyBorder="1" applyAlignment="1" applyProtection="1"/>
    <xf numFmtId="168" fontId="10" fillId="2" borderId="51" xfId="2" applyNumberFormat="1" applyFont="1" applyFill="1" applyBorder="1" applyAlignment="1" applyProtection="1">
      <protection locked="0"/>
    </xf>
    <xf numFmtId="38" fontId="10" fillId="2" borderId="54" xfId="2" applyNumberFormat="1" applyFont="1" applyFill="1" applyBorder="1" applyAlignment="1" applyProtection="1"/>
    <xf numFmtId="169" fontId="2" fillId="2" borderId="31" xfId="2" applyNumberFormat="1" applyFont="1" applyFill="1" applyBorder="1" applyAlignment="1" applyProtection="1">
      <alignment horizontal="center"/>
    </xf>
    <xf numFmtId="38" fontId="6" fillId="0" borderId="40" xfId="2" applyNumberFormat="1" applyFont="1" applyBorder="1" applyAlignment="1" applyProtection="1"/>
    <xf numFmtId="38" fontId="6" fillId="8" borderId="40" xfId="2" applyNumberFormat="1" applyFont="1" applyFill="1" applyBorder="1" applyAlignment="1" applyProtection="1"/>
    <xf numFmtId="38" fontId="6" fillId="0" borderId="32" xfId="2" applyNumberFormat="1" applyFont="1" applyBorder="1" applyAlignment="1" applyProtection="1"/>
    <xf numFmtId="168" fontId="24" fillId="2" borderId="35" xfId="2" applyNumberFormat="1" applyFont="1" applyFill="1" applyBorder="1" applyAlignment="1" applyProtection="1"/>
    <xf numFmtId="167" fontId="2" fillId="0" borderId="18" xfId="2" applyNumberFormat="1" applyFont="1" applyBorder="1" applyAlignment="1" applyProtection="1">
      <alignment horizontal="center" vertical="center"/>
    </xf>
    <xf numFmtId="168" fontId="2" fillId="0" borderId="49" xfId="2" applyNumberFormat="1" applyFont="1" applyBorder="1" applyAlignment="1" applyProtection="1"/>
    <xf numFmtId="38" fontId="2" fillId="7" borderId="44" xfId="2" applyNumberFormat="1" applyFont="1" applyFill="1" applyBorder="1" applyAlignment="1" applyProtection="1"/>
    <xf numFmtId="167" fontId="2" fillId="7" borderId="45" xfId="2" applyNumberFormat="1" applyFont="1" applyFill="1" applyBorder="1" applyAlignment="1" applyProtection="1">
      <alignment horizontal="center" vertical="center"/>
    </xf>
    <xf numFmtId="168" fontId="2" fillId="3" borderId="55" xfId="2" applyNumberFormat="1" applyFont="1" applyFill="1" applyBorder="1" applyAlignment="1" applyProtection="1"/>
    <xf numFmtId="166" fontId="2" fillId="2" borderId="0" xfId="2" applyNumberFormat="1" applyFont="1" applyFill="1" applyBorder="1" applyAlignment="1" applyProtection="1"/>
    <xf numFmtId="0" fontId="13" fillId="2" borderId="0" xfId="1" applyFont="1" applyFill="1" applyProtection="1"/>
    <xf numFmtId="171" fontId="25" fillId="2" borderId="13" xfId="1" applyNumberFormat="1" applyFont="1" applyFill="1" applyBorder="1" applyAlignment="1" applyProtection="1">
      <alignment horizontal="center"/>
    </xf>
    <xf numFmtId="38" fontId="6" fillId="2" borderId="13" xfId="2" applyNumberFormat="1" applyFont="1" applyFill="1" applyBorder="1" applyProtection="1"/>
    <xf numFmtId="0" fontId="3" fillId="2" borderId="13" xfId="1" applyFont="1" applyFill="1" applyBorder="1" applyProtection="1"/>
    <xf numFmtId="0" fontId="2" fillId="2" borderId="0" xfId="1" applyFont="1" applyFill="1" applyBorder="1" applyProtection="1"/>
    <xf numFmtId="0" fontId="13" fillId="2" borderId="0" xfId="1" applyFont="1" applyFill="1" applyBorder="1" applyProtection="1"/>
    <xf numFmtId="166" fontId="6" fillId="2" borderId="0" xfId="2" applyNumberFormat="1" applyFont="1" applyFill="1" applyBorder="1" applyProtection="1"/>
    <xf numFmtId="0" fontId="28" fillId="8" borderId="0" xfId="1" applyFont="1" applyFill="1" applyProtection="1"/>
    <xf numFmtId="166" fontId="6" fillId="3" borderId="0" xfId="2" applyNumberFormat="1" applyFont="1" applyFill="1" applyAlignment="1" applyProtection="1"/>
    <xf numFmtId="0" fontId="2" fillId="8" borderId="36" xfId="0" applyFont="1" applyFill="1" applyBorder="1" applyAlignment="1" applyProtection="1">
      <alignment horizontal="left"/>
    </xf>
    <xf numFmtId="0" fontId="6" fillId="8" borderId="56" xfId="0" applyFont="1" applyFill="1" applyBorder="1" applyAlignment="1" applyProtection="1">
      <alignment horizontal="right"/>
    </xf>
    <xf numFmtId="172" fontId="29" fillId="10" borderId="57" xfId="2" applyNumberFormat="1" applyFont="1" applyFill="1" applyBorder="1" applyAlignment="1" applyProtection="1"/>
    <xf numFmtId="172" fontId="30" fillId="10" borderId="39" xfId="2" applyNumberFormat="1" applyFont="1" applyFill="1" applyBorder="1" applyAlignment="1" applyProtection="1"/>
    <xf numFmtId="172" fontId="6" fillId="3" borderId="0" xfId="2" applyNumberFormat="1" applyFont="1" applyFill="1" applyAlignment="1" applyProtection="1"/>
    <xf numFmtId="0" fontId="0" fillId="0" borderId="0" xfId="0" applyFill="1" applyProtection="1"/>
    <xf numFmtId="0" fontId="0" fillId="3" borderId="0" xfId="0" applyFill="1" applyProtection="1"/>
    <xf numFmtId="172" fontId="0" fillId="3" borderId="0" xfId="0" applyNumberFormat="1" applyFill="1" applyProtection="1"/>
    <xf numFmtId="167" fontId="15" fillId="5" borderId="16" xfId="2" applyNumberFormat="1" applyFont="1" applyFill="1" applyBorder="1" applyAlignment="1" applyProtection="1">
      <alignment horizontal="center" vertical="center" textRotation="90" wrapText="1"/>
    </xf>
    <xf numFmtId="167" fontId="15" fillId="5" borderId="18" xfId="2" applyNumberFormat="1" applyFont="1" applyFill="1" applyBorder="1" applyAlignment="1" applyProtection="1">
      <alignment horizontal="center" vertical="center" textRotation="90" wrapText="1"/>
    </xf>
    <xf numFmtId="167" fontId="15" fillId="5" borderId="21" xfId="2" applyNumberFormat="1" applyFont="1" applyFill="1" applyBorder="1" applyAlignment="1" applyProtection="1">
      <alignment horizontal="center" vertical="center" textRotation="90" wrapText="1"/>
    </xf>
    <xf numFmtId="0" fontId="2" fillId="2" borderId="15" xfId="1" applyFont="1" applyFill="1" applyBorder="1" applyAlignment="1" applyProtection="1">
      <alignment horizontal="center" vertical="center"/>
    </xf>
    <xf numFmtId="0" fontId="2" fillId="2" borderId="17" xfId="1" applyFont="1" applyFill="1" applyBorder="1" applyAlignment="1" applyProtection="1">
      <alignment horizontal="center" vertical="center"/>
    </xf>
    <xf numFmtId="0" fontId="2" fillId="2" borderId="19" xfId="1" applyFont="1" applyFill="1" applyBorder="1" applyAlignment="1" applyProtection="1">
      <alignment horizontal="center" vertical="center"/>
    </xf>
    <xf numFmtId="0" fontId="2" fillId="2" borderId="20" xfId="1" applyFont="1" applyFill="1" applyBorder="1" applyAlignment="1" applyProtection="1">
      <alignment horizontal="center" vertical="center"/>
    </xf>
    <xf numFmtId="38" fontId="2" fillId="5" borderId="18" xfId="2" applyNumberFormat="1" applyFont="1" applyFill="1" applyBorder="1" applyAlignment="1" applyProtection="1">
      <alignment horizontal="center" vertical="center"/>
    </xf>
    <xf numFmtId="38" fontId="2" fillId="5" borderId="21" xfId="2" applyNumberFormat="1" applyFont="1" applyFill="1" applyBorder="1" applyAlignment="1" applyProtection="1">
      <alignment horizontal="center" vertical="center"/>
    </xf>
    <xf numFmtId="167" fontId="15" fillId="7" borderId="16" xfId="2" applyNumberFormat="1" applyFont="1" applyFill="1" applyBorder="1" applyAlignment="1" applyProtection="1">
      <alignment horizontal="center" vertical="center" textRotation="90" wrapText="1"/>
    </xf>
    <xf numFmtId="167" fontId="15" fillId="7" borderId="18" xfId="2" applyNumberFormat="1" applyFont="1" applyFill="1" applyBorder="1" applyAlignment="1" applyProtection="1">
      <alignment horizontal="center" vertical="center" textRotation="90" wrapText="1"/>
    </xf>
    <xf numFmtId="167" fontId="15" fillId="7" borderId="21" xfId="2" applyNumberFormat="1" applyFont="1" applyFill="1" applyBorder="1" applyAlignment="1" applyProtection="1">
      <alignment horizontal="center" vertical="center" textRotation="90" wrapText="1"/>
    </xf>
    <xf numFmtId="168" fontId="2" fillId="2" borderId="15" xfId="1" applyNumberFormat="1" applyFont="1" applyFill="1" applyBorder="1" applyAlignment="1" applyProtection="1">
      <alignment horizontal="center" vertical="center"/>
    </xf>
    <xf numFmtId="168" fontId="2" fillId="2" borderId="17" xfId="1" applyNumberFormat="1" applyFont="1" applyFill="1" applyBorder="1" applyAlignment="1" applyProtection="1">
      <alignment horizontal="center" vertical="center"/>
    </xf>
    <xf numFmtId="168" fontId="2" fillId="2" borderId="19" xfId="1" applyNumberFormat="1" applyFont="1" applyFill="1" applyBorder="1" applyAlignment="1" applyProtection="1">
      <alignment horizontal="center" vertical="center"/>
    </xf>
    <xf numFmtId="168" fontId="2" fillId="2" borderId="20" xfId="1" applyNumberFormat="1" applyFont="1" applyFill="1" applyBorder="1" applyAlignment="1" applyProtection="1">
      <alignment horizontal="center" vertical="center"/>
    </xf>
    <xf numFmtId="0" fontId="26" fillId="9" borderId="4" xfId="1" applyFont="1" applyFill="1" applyBorder="1" applyAlignment="1" applyProtection="1">
      <alignment horizontal="center"/>
      <protection locked="0"/>
    </xf>
    <xf numFmtId="0" fontId="26" fillId="9" borderId="12" xfId="1" applyFont="1" applyFill="1" applyBorder="1" applyAlignment="1" applyProtection="1">
      <alignment horizontal="center"/>
      <protection locked="0"/>
    </xf>
    <xf numFmtId="0" fontId="26" fillId="9" borderId="5" xfId="1" applyFont="1" applyFill="1" applyBorder="1" applyAlignment="1" applyProtection="1">
      <alignment horizontal="center"/>
      <protection locked="0"/>
    </xf>
    <xf numFmtId="0" fontId="27" fillId="9" borderId="4" xfId="1" applyFont="1" applyFill="1" applyBorder="1" applyAlignment="1" applyProtection="1">
      <alignment horizontal="center"/>
      <protection locked="0"/>
    </xf>
    <xf numFmtId="0" fontId="27" fillId="9" borderId="5" xfId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wrapText="1"/>
    </xf>
    <xf numFmtId="0" fontId="2" fillId="2" borderId="2" xfId="1" applyFont="1" applyFill="1" applyBorder="1" applyAlignment="1" applyProtection="1">
      <alignment horizontal="center" wrapText="1"/>
    </xf>
    <xf numFmtId="0" fontId="2" fillId="2" borderId="3" xfId="1" applyFont="1" applyFill="1" applyBorder="1" applyAlignment="1" applyProtection="1">
      <alignment horizontal="center" wrapText="1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0" fontId="6" fillId="4" borderId="7" xfId="1" applyFont="1" applyFill="1" applyBorder="1" applyAlignment="1" applyProtection="1">
      <alignment horizontal="center" vertical="top"/>
    </xf>
    <xf numFmtId="0" fontId="6" fillId="4" borderId="0" xfId="1" applyFont="1" applyFill="1" applyBorder="1" applyAlignment="1" applyProtection="1">
      <alignment horizontal="center" vertical="top"/>
    </xf>
    <xf numFmtId="0" fontId="6" fillId="4" borderId="8" xfId="1" applyFont="1" applyFill="1" applyBorder="1" applyAlignment="1" applyProtection="1">
      <alignment horizontal="center" vertical="top"/>
    </xf>
    <xf numFmtId="0" fontId="8" fillId="2" borderId="9" xfId="1" applyFont="1" applyFill="1" applyBorder="1" applyAlignment="1" applyProtection="1">
      <alignment horizontal="center" vertical="center" wrapText="1"/>
    </xf>
    <xf numFmtId="0" fontId="8" fillId="2" borderId="10" xfId="1" applyFont="1" applyFill="1" applyBorder="1" applyAlignment="1" applyProtection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12" xfId="1" applyFont="1" applyFill="1" applyBorder="1" applyAlignment="1" applyProtection="1">
      <alignment horizontal="center" vertical="center"/>
    </xf>
  </cellXfs>
  <cellStyles count="3">
    <cellStyle name="Normal" xfId="0" builtinId="0"/>
    <cellStyle name="Normal_TRIAL-BALANCE-2001-MAKET" xfId="1"/>
    <cellStyle name="Normal_ZADACHA" xfId="2"/>
  </cellStyles>
  <dxfs count="5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CE-2018-IV-19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18"/>
      <sheetName val="Intra-Balances"/>
      <sheetName val="Municipal-Bal"/>
      <sheetName val="R &amp; E data-2017"/>
      <sheetName val="BALANCE-SHEET-2018-leva"/>
      <sheetName val="BALANCE-SHEET-2018"/>
      <sheetName val="Income-2018-leva"/>
      <sheetName val="Income-2018"/>
      <sheetName val="Rounding"/>
      <sheetName val="NF-KSF-TRIAL-BAL-2018"/>
      <sheetName val="RA-TRIAL-BAL-2018"/>
      <sheetName val="DES-TRIAL-BAL-2018"/>
      <sheetName val="DMP-TRIAL-BAL-2018"/>
      <sheetName val="Local-&amp;-SSF"/>
    </sheetNames>
    <sheetDataSet>
      <sheetData sheetId="0"/>
      <sheetData sheetId="1"/>
      <sheetData sheetId="2">
        <row r="2">
          <cell r="E2" t="str">
            <v>МИНИСТЕРСТВО НА ОКОЛНАТА СРЕДА И ВОДИТЕ</v>
          </cell>
        </row>
        <row r="4">
          <cell r="G4" t="str">
            <v>гр.СОФИЯ бул.КНЯГИНЯ МАРИЯ ЛУИЗА № 22</v>
          </cell>
        </row>
        <row r="6">
          <cell r="C6">
            <v>697371</v>
          </cell>
          <cell r="G6" t="str">
            <v>lpaunova@moew.government.bg</v>
          </cell>
        </row>
        <row r="8">
          <cell r="C8">
            <v>1900</v>
          </cell>
          <cell r="J8" t="str">
            <v>www.moew.government.bg</v>
          </cell>
        </row>
        <row r="10">
          <cell r="F10" t="str">
            <v>/СБОРНА/</v>
          </cell>
          <cell r="K10" t="str">
            <v>18.02.2019 г.</v>
          </cell>
        </row>
        <row r="12">
          <cell r="H12" t="str">
            <v>31 декември 2018 г.</v>
          </cell>
        </row>
        <row r="21">
          <cell r="S21">
            <v>0</v>
          </cell>
          <cell r="V21">
            <v>0</v>
          </cell>
          <cell r="Z21">
            <v>0</v>
          </cell>
          <cell r="AC21">
            <v>0</v>
          </cell>
          <cell r="AG21">
            <v>0</v>
          </cell>
        </row>
        <row r="25">
          <cell r="S25">
            <v>0</v>
          </cell>
          <cell r="T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G25">
            <v>0</v>
          </cell>
          <cell r="AH25">
            <v>0</v>
          </cell>
        </row>
        <row r="54">
          <cell r="S54">
            <v>0</v>
          </cell>
          <cell r="V54">
            <v>0</v>
          </cell>
          <cell r="Z54">
            <v>0</v>
          </cell>
          <cell r="AC54">
            <v>0</v>
          </cell>
          <cell r="AG54">
            <v>0</v>
          </cell>
        </row>
        <row r="55">
          <cell r="S55">
            <v>0</v>
          </cell>
          <cell r="V55">
            <v>0</v>
          </cell>
          <cell r="Z55">
            <v>0</v>
          </cell>
          <cell r="AC55">
            <v>0</v>
          </cell>
          <cell r="AG55">
            <v>0</v>
          </cell>
        </row>
        <row r="60">
          <cell r="S60">
            <v>0</v>
          </cell>
          <cell r="T60">
            <v>0</v>
          </cell>
          <cell r="V60">
            <v>0</v>
          </cell>
          <cell r="W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G60">
            <v>0</v>
          </cell>
          <cell r="AH60">
            <v>0</v>
          </cell>
        </row>
        <row r="61">
          <cell r="S61">
            <v>0</v>
          </cell>
          <cell r="T61">
            <v>0</v>
          </cell>
          <cell r="V61">
            <v>0</v>
          </cell>
          <cell r="W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G61">
            <v>0</v>
          </cell>
          <cell r="AH61">
            <v>0</v>
          </cell>
        </row>
        <row r="261">
          <cell r="P261">
            <v>31238551.109999999</v>
          </cell>
          <cell r="T261">
            <v>27807556.649999999</v>
          </cell>
          <cell r="W261">
            <v>0</v>
          </cell>
          <cell r="AA261">
            <v>0</v>
          </cell>
          <cell r="AH261">
            <v>0</v>
          </cell>
        </row>
        <row r="262">
          <cell r="T262">
            <v>0</v>
          </cell>
          <cell r="W262">
            <v>0</v>
          </cell>
          <cell r="AA262">
            <v>0</v>
          </cell>
          <cell r="AH262">
            <v>0</v>
          </cell>
        </row>
        <row r="263">
          <cell r="T263">
            <v>0</v>
          </cell>
          <cell r="W263">
            <v>0</v>
          </cell>
          <cell r="AA263">
            <v>0</v>
          </cell>
          <cell r="AH263">
            <v>0</v>
          </cell>
        </row>
        <row r="264">
          <cell r="P264">
            <v>1540804.09</v>
          </cell>
          <cell r="T264">
            <v>1404999.38</v>
          </cell>
          <cell r="W264">
            <v>0</v>
          </cell>
          <cell r="AA264">
            <v>0</v>
          </cell>
          <cell r="AH264">
            <v>0</v>
          </cell>
        </row>
        <row r="265">
          <cell r="T265">
            <v>0</v>
          </cell>
          <cell r="W265">
            <v>0</v>
          </cell>
          <cell r="AA265">
            <v>0</v>
          </cell>
          <cell r="AH265">
            <v>0</v>
          </cell>
        </row>
        <row r="271">
          <cell r="S271">
            <v>0</v>
          </cell>
          <cell r="T271">
            <v>0</v>
          </cell>
          <cell r="V271">
            <v>0</v>
          </cell>
          <cell r="W271">
            <v>0</v>
          </cell>
          <cell r="Z271">
            <v>0</v>
          </cell>
          <cell r="AA271">
            <v>0</v>
          </cell>
          <cell r="AG271">
            <v>0</v>
          </cell>
          <cell r="AH271">
            <v>0</v>
          </cell>
        </row>
        <row r="272">
          <cell r="O272">
            <v>1114632.1000000001</v>
          </cell>
          <cell r="P272">
            <v>0</v>
          </cell>
          <cell r="S272">
            <v>1197828.42</v>
          </cell>
          <cell r="T272">
            <v>0</v>
          </cell>
          <cell r="V272">
            <v>0</v>
          </cell>
          <cell r="W272">
            <v>0</v>
          </cell>
          <cell r="Z272">
            <v>0</v>
          </cell>
          <cell r="AA272">
            <v>0</v>
          </cell>
          <cell r="AG272">
            <v>0</v>
          </cell>
          <cell r="AH272">
            <v>0</v>
          </cell>
        </row>
        <row r="273">
          <cell r="S273">
            <v>0</v>
          </cell>
          <cell r="T273">
            <v>0</v>
          </cell>
          <cell r="V273">
            <v>0</v>
          </cell>
          <cell r="W273">
            <v>0</v>
          </cell>
          <cell r="Z273">
            <v>0</v>
          </cell>
          <cell r="AA273">
            <v>0</v>
          </cell>
          <cell r="AG273">
            <v>0</v>
          </cell>
          <cell r="AH273">
            <v>0</v>
          </cell>
        </row>
        <row r="274">
          <cell r="O274">
            <v>149376987.36000001</v>
          </cell>
          <cell r="P274">
            <v>0</v>
          </cell>
          <cell r="S274">
            <v>147556631.39000002</v>
          </cell>
          <cell r="T274">
            <v>0</v>
          </cell>
          <cell r="V274">
            <v>0</v>
          </cell>
          <cell r="W274">
            <v>0</v>
          </cell>
          <cell r="Z274">
            <v>91625.36</v>
          </cell>
          <cell r="AA274">
            <v>0</v>
          </cell>
          <cell r="AG274">
            <v>0</v>
          </cell>
          <cell r="AH274">
            <v>0</v>
          </cell>
        </row>
        <row r="364">
          <cell r="T364">
            <v>0</v>
          </cell>
          <cell r="W364">
            <v>0</v>
          </cell>
          <cell r="AA364">
            <v>0</v>
          </cell>
          <cell r="AH364">
            <v>0</v>
          </cell>
        </row>
        <row r="365">
          <cell r="T365">
            <v>0</v>
          </cell>
          <cell r="W365">
            <v>0</v>
          </cell>
          <cell r="AA365">
            <v>0</v>
          </cell>
          <cell r="AH365">
            <v>0</v>
          </cell>
        </row>
        <row r="366">
          <cell r="T366">
            <v>0</v>
          </cell>
          <cell r="W366">
            <v>0</v>
          </cell>
          <cell r="AA366">
            <v>0</v>
          </cell>
          <cell r="AH366">
            <v>0</v>
          </cell>
        </row>
        <row r="367">
          <cell r="T367">
            <v>0</v>
          </cell>
          <cell r="W367">
            <v>0</v>
          </cell>
          <cell r="AA367">
            <v>0</v>
          </cell>
          <cell r="AH367">
            <v>0</v>
          </cell>
        </row>
        <row r="380">
          <cell r="T380">
            <v>0</v>
          </cell>
          <cell r="W380">
            <v>0</v>
          </cell>
          <cell r="AA380">
            <v>0</v>
          </cell>
          <cell r="AH380">
            <v>0</v>
          </cell>
        </row>
        <row r="381">
          <cell r="T381">
            <v>0</v>
          </cell>
          <cell r="W381">
            <v>0</v>
          </cell>
          <cell r="AA381">
            <v>0</v>
          </cell>
          <cell r="AH381">
            <v>0</v>
          </cell>
        </row>
        <row r="382">
          <cell r="T382">
            <v>0</v>
          </cell>
          <cell r="W382">
            <v>0</v>
          </cell>
          <cell r="AA382">
            <v>0</v>
          </cell>
          <cell r="AH38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09"/>
  <sheetViews>
    <sheetView tabSelected="1" zoomScaleNormal="100" workbookViewId="0">
      <pane xSplit="3" ySplit="10" topLeftCell="D14" activePane="bottomRight" state="frozen"/>
      <selection pane="topRight" activeCell="D1" sqref="D1"/>
      <selection pane="bottomLeft" activeCell="A11" sqref="A11"/>
      <selection pane="bottomRight" activeCell="A5" sqref="A5"/>
    </sheetView>
  </sheetViews>
  <sheetFormatPr defaultRowHeight="12.75" x14ac:dyDescent="0.2"/>
  <cols>
    <col min="1" max="1" width="61" style="8" customWidth="1"/>
    <col min="2" max="2" width="6.28515625" style="8" customWidth="1"/>
    <col min="3" max="3" width="0.85546875" style="8" customWidth="1"/>
    <col min="4" max="5" width="18.28515625" style="8" customWidth="1"/>
    <col min="6" max="6" width="1" style="8" customWidth="1"/>
    <col min="7" max="8" width="18.28515625" style="8" customWidth="1"/>
    <col min="9" max="9" width="1" style="8" customWidth="1"/>
    <col min="10" max="11" width="18.28515625" style="8" customWidth="1"/>
    <col min="12" max="12" width="1" style="8" customWidth="1"/>
    <col min="13" max="14" width="18.28515625" style="8" customWidth="1"/>
    <col min="15" max="16384" width="9.140625" style="8"/>
  </cols>
  <sheetData>
    <row r="1" spans="1:26" ht="16.5" customHeight="1" x14ac:dyDescent="0.25">
      <c r="A1" s="185" t="str">
        <f>+'[1]TRIAL-BALANCE'!E2</f>
        <v>МИНИСТЕРСТВО НА ОКОЛНАТА СРЕДА И ВОДИТЕ</v>
      </c>
      <c r="B1" s="186"/>
      <c r="C1" s="186"/>
      <c r="D1" s="187"/>
      <c r="E1" s="1" t="s">
        <v>0</v>
      </c>
      <c r="F1" s="2"/>
      <c r="G1" s="188">
        <f>+'[1]TRIAL-BALANCE'!C6</f>
        <v>697371</v>
      </c>
      <c r="H1" s="189"/>
      <c r="I1" s="2"/>
      <c r="J1" s="3" t="s">
        <v>1</v>
      </c>
      <c r="K1" s="4">
        <f>+'[1]TRIAL-BALANCE'!C8</f>
        <v>1900</v>
      </c>
      <c r="L1" s="2"/>
      <c r="M1" s="5" t="s">
        <v>2</v>
      </c>
      <c r="N1" s="6">
        <f>+'[1]TRIAL-BALANCE'!H8</f>
        <v>0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4.25" customHeight="1" x14ac:dyDescent="0.2">
      <c r="A2" s="190" t="s">
        <v>3</v>
      </c>
      <c r="B2" s="191"/>
      <c r="C2" s="191"/>
      <c r="D2" s="192"/>
      <c r="E2" s="9"/>
      <c r="F2" s="2"/>
      <c r="G2" s="9"/>
      <c r="H2" s="9"/>
      <c r="I2" s="2"/>
      <c r="J2" s="10"/>
      <c r="K2" s="9"/>
      <c r="L2" s="2"/>
      <c r="M2" s="9"/>
      <c r="N2" s="9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9.5" customHeight="1" x14ac:dyDescent="0.25">
      <c r="A3" s="193" t="str">
        <f>+'[1]TRIAL-BALANCE'!G4</f>
        <v>гр.СОФИЯ бул.КНЯГИНЯ МАРИЯ ЛУИЗА № 22</v>
      </c>
      <c r="B3" s="194"/>
      <c r="C3" s="194"/>
      <c r="D3" s="195"/>
      <c r="E3" s="10" t="s">
        <v>4</v>
      </c>
      <c r="F3" s="9"/>
      <c r="G3" s="196" t="str">
        <f>+'[1]TRIAL-BALANCE'!J8</f>
        <v>www.moew.government.bg</v>
      </c>
      <c r="H3" s="197"/>
      <c r="I3" s="2"/>
      <c r="J3" s="11" t="s">
        <v>5</v>
      </c>
      <c r="K3" s="196" t="str">
        <f>+'[1]TRIAL-BALANCE'!G6</f>
        <v>lpaunova@moew.government.bg</v>
      </c>
      <c r="L3" s="198"/>
      <c r="M3" s="198"/>
      <c r="N3" s="19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" customHeight="1" x14ac:dyDescent="0.25">
      <c r="A4" s="2"/>
      <c r="B4" s="2"/>
      <c r="C4" s="2"/>
      <c r="D4" s="2"/>
      <c r="E4" s="12"/>
      <c r="F4" s="2"/>
      <c r="G4" s="12"/>
      <c r="H4" s="13"/>
      <c r="I4" s="2"/>
      <c r="J4" s="9"/>
      <c r="K4" s="5"/>
      <c r="L4" s="2"/>
      <c r="M4" s="9"/>
      <c r="N4" s="9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8.75" customHeight="1" x14ac:dyDescent="0.3">
      <c r="A5" s="14" t="s">
        <v>6</v>
      </c>
      <c r="B5" s="15"/>
      <c r="C5" s="16"/>
      <c r="D5" s="17"/>
      <c r="E5" s="18" t="str">
        <f>+'[1]TRIAL-BALANCE'!H12</f>
        <v>31 декември 2018 г.</v>
      </c>
      <c r="F5" s="18"/>
      <c r="G5" s="17"/>
      <c r="H5" s="19" t="str">
        <f>+A1</f>
        <v>МИНИСТЕРСТВО НА ОКОЛНАТА СРЕДА И ВОДИТЕ</v>
      </c>
      <c r="I5" s="20"/>
      <c r="J5" s="21"/>
      <c r="K5" s="21"/>
      <c r="L5" s="22"/>
      <c r="M5" s="23" t="str">
        <f>+'[1]TRIAL-BALANCE'!F10</f>
        <v>/СБОРНА/</v>
      </c>
      <c r="N5" s="24" t="s">
        <v>7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.75" customHeight="1" thickBot="1" x14ac:dyDescent="0.35">
      <c r="A6" s="25"/>
      <c r="B6" s="26"/>
      <c r="C6" s="12"/>
      <c r="D6" s="27"/>
      <c r="E6" s="28"/>
      <c r="F6" s="12"/>
      <c r="G6" s="28"/>
      <c r="H6" s="9"/>
      <c r="I6" s="12"/>
      <c r="J6" s="9"/>
      <c r="K6" s="9"/>
      <c r="L6" s="12"/>
      <c r="M6" s="25"/>
      <c r="N6" s="9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 customHeight="1" thickTop="1" x14ac:dyDescent="0.25">
      <c r="A7" s="29"/>
      <c r="B7" s="164" t="s">
        <v>8</v>
      </c>
      <c r="C7" s="30"/>
      <c r="D7" s="31" t="s">
        <v>9</v>
      </c>
      <c r="E7" s="32"/>
      <c r="F7" s="30"/>
      <c r="G7" s="33" t="s">
        <v>10</v>
      </c>
      <c r="H7" s="32"/>
      <c r="I7" s="30"/>
      <c r="J7" s="31" t="s">
        <v>11</v>
      </c>
      <c r="K7" s="34"/>
      <c r="L7" s="30"/>
      <c r="M7" s="167" t="s">
        <v>12</v>
      </c>
      <c r="N7" s="16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4.25" customHeight="1" thickBot="1" x14ac:dyDescent="0.3">
      <c r="A8" s="171" t="s">
        <v>13</v>
      </c>
      <c r="B8" s="165"/>
      <c r="C8" s="30"/>
      <c r="D8" s="35" t="s">
        <v>14</v>
      </c>
      <c r="E8" s="36"/>
      <c r="F8" s="30"/>
      <c r="G8" s="37" t="s">
        <v>15</v>
      </c>
      <c r="H8" s="36"/>
      <c r="I8" s="30" t="s">
        <v>16</v>
      </c>
      <c r="J8" s="38" t="s">
        <v>17</v>
      </c>
      <c r="K8" s="39"/>
      <c r="L8" s="30"/>
      <c r="M8" s="169"/>
      <c r="N8" s="170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0.75" customHeight="1" thickBot="1" x14ac:dyDescent="0.3">
      <c r="A9" s="172"/>
      <c r="B9" s="166"/>
      <c r="C9" s="12"/>
      <c r="D9" s="40" t="s">
        <v>18</v>
      </c>
      <c r="E9" s="41" t="s">
        <v>19</v>
      </c>
      <c r="F9" s="12"/>
      <c r="G9" s="40" t="s">
        <v>18</v>
      </c>
      <c r="H9" s="41" t="s">
        <v>19</v>
      </c>
      <c r="I9" s="12"/>
      <c r="J9" s="40" t="s">
        <v>18</v>
      </c>
      <c r="K9" s="41" t="s">
        <v>19</v>
      </c>
      <c r="L9" s="12"/>
      <c r="M9" s="40" t="s">
        <v>18</v>
      </c>
      <c r="N9" s="41" t="s">
        <v>19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 customHeight="1" thickBot="1" x14ac:dyDescent="0.3">
      <c r="A10" s="42" t="s">
        <v>20</v>
      </c>
      <c r="B10" s="43" t="s">
        <v>21</v>
      </c>
      <c r="C10" s="12"/>
      <c r="D10" s="44">
        <v>1</v>
      </c>
      <c r="E10" s="45">
        <v>2</v>
      </c>
      <c r="F10" s="12"/>
      <c r="G10" s="44">
        <v>3</v>
      </c>
      <c r="H10" s="45">
        <v>4</v>
      </c>
      <c r="I10" s="12"/>
      <c r="J10" s="44">
        <v>5</v>
      </c>
      <c r="K10" s="45">
        <v>6</v>
      </c>
      <c r="L10" s="12"/>
      <c r="M10" s="44">
        <v>7</v>
      </c>
      <c r="N10" s="45">
        <v>8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8.5" customHeight="1" x14ac:dyDescent="0.25">
      <c r="A11" s="46" t="s">
        <v>22</v>
      </c>
      <c r="B11" s="47"/>
      <c r="C11" s="12"/>
      <c r="D11" s="48" t="str">
        <f>+IF(D76=0," ","НЕРАВНЕНИЕ !")</f>
        <v xml:space="preserve"> </v>
      </c>
      <c r="E11" s="49" t="str">
        <f>+IF(E76=0," ","НЕРАВНЕНИЕ !")</f>
        <v xml:space="preserve"> </v>
      </c>
      <c r="F11" s="50"/>
      <c r="G11" s="48" t="str">
        <f>+IF(G76=0," ","НЕРАВНЕНИЕ !")</f>
        <v xml:space="preserve"> </v>
      </c>
      <c r="H11" s="49" t="str">
        <f>+IF(H76=0," ","НЕРАВНЕНИЕ !")</f>
        <v xml:space="preserve"> </v>
      </c>
      <c r="I11" s="50"/>
      <c r="J11" s="48" t="str">
        <f>+IF(J76=0," ","НЕРАВНЕНИЕ !")</f>
        <v xml:space="preserve"> </v>
      </c>
      <c r="K11" s="49" t="str">
        <f>+IF(K76=0," ","НЕРАВНЕНИЕ !")</f>
        <v xml:space="preserve"> </v>
      </c>
      <c r="L11" s="50"/>
      <c r="M11" s="48" t="str">
        <f>+IF(M76=0," ","НЕРАВНЕНИЕ !")</f>
        <v xml:space="preserve"> </v>
      </c>
      <c r="N11" s="49" t="str">
        <f>+IF(N76=0," ","НЕРАВНЕНИЕ !")</f>
        <v xml:space="preserve"> 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x14ac:dyDescent="0.25">
      <c r="A12" s="51" t="s">
        <v>23</v>
      </c>
      <c r="B12" s="52">
        <v>1061</v>
      </c>
      <c r="C12" s="12"/>
      <c r="D12" s="53"/>
      <c r="E12" s="54"/>
      <c r="F12" s="50"/>
      <c r="G12" s="53"/>
      <c r="H12" s="54"/>
      <c r="I12" s="50"/>
      <c r="J12" s="53"/>
      <c r="K12" s="54"/>
      <c r="L12" s="50"/>
      <c r="M12" s="55">
        <f>+D12+G12+J12</f>
        <v>0</v>
      </c>
      <c r="N12" s="56">
        <f>+E12+H12+K12</f>
        <v>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x14ac:dyDescent="0.25">
      <c r="A13" s="57" t="s">
        <v>24</v>
      </c>
      <c r="B13" s="58">
        <v>1062</v>
      </c>
      <c r="C13" s="12"/>
      <c r="D13" s="59"/>
      <c r="E13" s="60"/>
      <c r="F13" s="50"/>
      <c r="G13" s="59"/>
      <c r="H13" s="60"/>
      <c r="I13" s="50"/>
      <c r="J13" s="61"/>
      <c r="K13" s="60"/>
      <c r="L13" s="50"/>
      <c r="M13" s="62">
        <f>+D13+G13+J13</f>
        <v>0</v>
      </c>
      <c r="N13" s="63">
        <f>+E13+H13+K13</f>
        <v>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x14ac:dyDescent="0.25">
      <c r="A14" s="64" t="s">
        <v>25</v>
      </c>
      <c r="B14" s="65">
        <v>1060</v>
      </c>
      <c r="C14" s="12"/>
      <c r="D14" s="66">
        <f>+D12+D13</f>
        <v>0</v>
      </c>
      <c r="E14" s="67">
        <f>+E12+E13</f>
        <v>0</v>
      </c>
      <c r="F14" s="50"/>
      <c r="G14" s="66">
        <f>+G12+G13</f>
        <v>0</v>
      </c>
      <c r="H14" s="67">
        <f>+H12+H13</f>
        <v>0</v>
      </c>
      <c r="I14" s="50"/>
      <c r="J14" s="66">
        <f>+J12+J13</f>
        <v>0</v>
      </c>
      <c r="K14" s="67">
        <f>+K12+K13</f>
        <v>0</v>
      </c>
      <c r="L14" s="50"/>
      <c r="M14" s="66">
        <f>+M12+M13</f>
        <v>0</v>
      </c>
      <c r="N14" s="67">
        <f>+N12+N13</f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0" customHeight="1" x14ac:dyDescent="0.25">
      <c r="A15" s="46" t="s">
        <v>26</v>
      </c>
      <c r="B15" s="47"/>
      <c r="C15" s="12"/>
      <c r="D15" s="48" t="str">
        <f>+IF(D78=0," ","НЕРАВНЕНИЕ !")</f>
        <v xml:space="preserve"> </v>
      </c>
      <c r="E15" s="49" t="str">
        <f>+IF(E78=0," ","НЕРАВНЕНИЕ !")</f>
        <v xml:space="preserve"> </v>
      </c>
      <c r="F15" s="50"/>
      <c r="G15" s="48" t="str">
        <f>+IF(G78=0," ","НЕРАВНЕНИЕ !")</f>
        <v xml:space="preserve"> </v>
      </c>
      <c r="H15" s="49" t="str">
        <f>+IF(H78=0," ","НЕРАВНЕНИЕ !")</f>
        <v xml:space="preserve"> </v>
      </c>
      <c r="I15" s="50"/>
      <c r="J15" s="48" t="str">
        <f>+IF(J78=0," ","НЕРАВНЕНИЕ !")</f>
        <v xml:space="preserve"> </v>
      </c>
      <c r="K15" s="49" t="str">
        <f>+IF(K78=0," ","НЕРАВНЕНИЕ !")</f>
        <v xml:space="preserve"> </v>
      </c>
      <c r="L15" s="50"/>
      <c r="M15" s="48" t="str">
        <f>+IF(M78=0," ","НЕРАВНЕНИЕ !")</f>
        <v xml:space="preserve"> </v>
      </c>
      <c r="N15" s="49" t="str">
        <f>+IF(N78=0," ","НЕРАВНЕНИЕ !")</f>
        <v xml:space="preserve"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x14ac:dyDescent="0.25">
      <c r="A16" s="68" t="s">
        <v>27</v>
      </c>
      <c r="B16" s="52">
        <v>1071</v>
      </c>
      <c r="C16" s="12"/>
      <c r="D16" s="69">
        <v>31238551.109999999</v>
      </c>
      <c r="E16" s="54">
        <v>27807556.649999999</v>
      </c>
      <c r="F16" s="50"/>
      <c r="G16" s="69"/>
      <c r="H16" s="54"/>
      <c r="I16" s="50"/>
      <c r="J16" s="69"/>
      <c r="K16" s="54"/>
      <c r="L16" s="50"/>
      <c r="M16" s="55">
        <f t="shared" ref="M16:N21" si="0">+D16+G16+J16</f>
        <v>31238551.109999999</v>
      </c>
      <c r="N16" s="56">
        <f t="shared" si="0"/>
        <v>27807556.649999999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x14ac:dyDescent="0.25">
      <c r="A17" s="70" t="s">
        <v>28</v>
      </c>
      <c r="B17" s="71">
        <v>1072</v>
      </c>
      <c r="C17" s="12"/>
      <c r="D17" s="72">
        <v>2771.5</v>
      </c>
      <c r="E17" s="73"/>
      <c r="F17" s="50"/>
      <c r="G17" s="72"/>
      <c r="H17" s="73"/>
      <c r="I17" s="50"/>
      <c r="J17" s="72"/>
      <c r="K17" s="73"/>
      <c r="L17" s="50"/>
      <c r="M17" s="74">
        <f t="shared" si="0"/>
        <v>2771.5</v>
      </c>
      <c r="N17" s="75">
        <f t="shared" si="0"/>
        <v>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x14ac:dyDescent="0.25">
      <c r="A18" s="70" t="s">
        <v>29</v>
      </c>
      <c r="B18" s="71">
        <v>1073</v>
      </c>
      <c r="C18" s="12"/>
      <c r="D18" s="72"/>
      <c r="E18" s="73"/>
      <c r="F18" s="50"/>
      <c r="G18" s="72"/>
      <c r="H18" s="73"/>
      <c r="I18" s="50"/>
      <c r="J18" s="72"/>
      <c r="K18" s="73"/>
      <c r="L18" s="50"/>
      <c r="M18" s="74">
        <f t="shared" si="0"/>
        <v>0</v>
      </c>
      <c r="N18" s="75">
        <f t="shared" si="0"/>
        <v>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x14ac:dyDescent="0.25">
      <c r="A19" s="70" t="s">
        <v>30</v>
      </c>
      <c r="B19" s="71">
        <v>1074</v>
      </c>
      <c r="C19" s="12"/>
      <c r="D19" s="72"/>
      <c r="E19" s="73"/>
      <c r="F19" s="50"/>
      <c r="G19" s="72"/>
      <c r="H19" s="73"/>
      <c r="I19" s="50"/>
      <c r="J19" s="72"/>
      <c r="K19" s="73"/>
      <c r="L19" s="50"/>
      <c r="M19" s="74">
        <f t="shared" si="0"/>
        <v>0</v>
      </c>
      <c r="N19" s="75">
        <f t="shared" si="0"/>
        <v>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x14ac:dyDescent="0.25">
      <c r="A20" s="70" t="s">
        <v>31</v>
      </c>
      <c r="B20" s="71">
        <v>1075</v>
      </c>
      <c r="C20" s="12"/>
      <c r="D20" s="76">
        <v>0</v>
      </c>
      <c r="E20" s="77">
        <v>0</v>
      </c>
      <c r="F20" s="50"/>
      <c r="G20" s="76">
        <v>0</v>
      </c>
      <c r="H20" s="77">
        <v>0</v>
      </c>
      <c r="I20" s="50"/>
      <c r="J20" s="76">
        <v>0</v>
      </c>
      <c r="K20" s="77">
        <v>0</v>
      </c>
      <c r="L20" s="50"/>
      <c r="M20" s="74">
        <f t="shared" si="0"/>
        <v>0</v>
      </c>
      <c r="N20" s="75">
        <f t="shared" si="0"/>
        <v>0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x14ac:dyDescent="0.25">
      <c r="A21" s="57" t="s">
        <v>32</v>
      </c>
      <c r="B21" s="58">
        <v>1076</v>
      </c>
      <c r="C21" s="12"/>
      <c r="D21" s="61">
        <v>1538032.59</v>
      </c>
      <c r="E21" s="60">
        <v>1404999.38</v>
      </c>
      <c r="F21" s="50"/>
      <c r="G21" s="61"/>
      <c r="H21" s="60"/>
      <c r="I21" s="50"/>
      <c r="J21" s="61"/>
      <c r="K21" s="60"/>
      <c r="L21" s="50"/>
      <c r="M21" s="62">
        <f t="shared" si="0"/>
        <v>1538032.59</v>
      </c>
      <c r="N21" s="63">
        <f t="shared" si="0"/>
        <v>1404999.38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x14ac:dyDescent="0.25">
      <c r="A22" s="64" t="s">
        <v>33</v>
      </c>
      <c r="B22" s="65">
        <v>1070</v>
      </c>
      <c r="C22" s="12"/>
      <c r="D22" s="66">
        <f>+D16+D17+D18+D19+D20+D21</f>
        <v>32779355.199999999</v>
      </c>
      <c r="E22" s="67">
        <f>+E16+E17+E18+E19+E20+E21</f>
        <v>29212556.029999997</v>
      </c>
      <c r="F22" s="50"/>
      <c r="G22" s="66">
        <f>+G16+G17+G18+G19+G20+G21</f>
        <v>0</v>
      </c>
      <c r="H22" s="67">
        <f>+H16+H17+H18+H19+H20+H21</f>
        <v>0</v>
      </c>
      <c r="I22" s="50"/>
      <c r="J22" s="66">
        <f>+J16+J17+J18+J19+J20+J21</f>
        <v>0</v>
      </c>
      <c r="K22" s="67">
        <f>+K16+K17+K18+K19+K20+K21</f>
        <v>0</v>
      </c>
      <c r="L22" s="50"/>
      <c r="M22" s="66">
        <f>+M16+M17+M18+M19+M20+M21</f>
        <v>32779355.199999999</v>
      </c>
      <c r="N22" s="67">
        <f>+N16+N17+N18+N19+N20+N21</f>
        <v>29212556.029999997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9.25" customHeight="1" x14ac:dyDescent="0.25">
      <c r="A23" s="46" t="s">
        <v>34</v>
      </c>
      <c r="B23" s="47"/>
      <c r="C23" s="12"/>
      <c r="D23" s="48" t="str">
        <f>+IF(D80=0," ","НЕРАВНЕНИЕ !")</f>
        <v xml:space="preserve"> </v>
      </c>
      <c r="E23" s="49" t="str">
        <f>+IF(E80=0," ","НЕРАВНЕНИЕ !")</f>
        <v xml:space="preserve"> </v>
      </c>
      <c r="F23" s="50"/>
      <c r="G23" s="48" t="str">
        <f>+IF(G80=0," ","НЕРАВНЕНИЕ !")</f>
        <v xml:space="preserve"> </v>
      </c>
      <c r="H23" s="49" t="str">
        <f>+IF(H80=0," ","НЕРАВНЕНИЕ !")</f>
        <v xml:space="preserve"> </v>
      </c>
      <c r="I23" s="50"/>
      <c r="J23" s="48" t="str">
        <f>+IF(J80=0," ","НЕРАВНЕНИЕ !")</f>
        <v xml:space="preserve"> </v>
      </c>
      <c r="K23" s="49" t="str">
        <f>+IF(K80=0," ","НЕРАВНЕНИЕ !")</f>
        <v xml:space="preserve"> </v>
      </c>
      <c r="L23" s="50"/>
      <c r="M23" s="48" t="str">
        <f>+IF(M80=0," ","НЕРАВНЕНИЕ !")</f>
        <v xml:space="preserve"> </v>
      </c>
      <c r="N23" s="49" t="str">
        <f>+IF(N80=0," ","НЕРАВНЕНИЕ !")</f>
        <v xml:space="preserve"> 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x14ac:dyDescent="0.25">
      <c r="A24" s="68" t="s">
        <v>27</v>
      </c>
      <c r="B24" s="52">
        <v>1081</v>
      </c>
      <c r="C24" s="12"/>
      <c r="D24" s="69"/>
      <c r="E24" s="78"/>
      <c r="F24" s="50"/>
      <c r="G24" s="69"/>
      <c r="H24" s="78"/>
      <c r="I24" s="50"/>
      <c r="J24" s="69"/>
      <c r="K24" s="78"/>
      <c r="L24" s="50"/>
      <c r="M24" s="55">
        <f t="shared" ref="M24:N29" si="1">+D24+G24+J24</f>
        <v>0</v>
      </c>
      <c r="N24" s="56">
        <f t="shared" si="1"/>
        <v>0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x14ac:dyDescent="0.25">
      <c r="A25" s="70" t="s">
        <v>28</v>
      </c>
      <c r="B25" s="71">
        <v>1082</v>
      </c>
      <c r="C25" s="12"/>
      <c r="D25" s="72"/>
      <c r="E25" s="79"/>
      <c r="F25" s="50"/>
      <c r="G25" s="72"/>
      <c r="H25" s="79"/>
      <c r="I25" s="50"/>
      <c r="J25" s="72"/>
      <c r="K25" s="79"/>
      <c r="L25" s="50"/>
      <c r="M25" s="74">
        <f t="shared" si="1"/>
        <v>0</v>
      </c>
      <c r="N25" s="75">
        <f t="shared" si="1"/>
        <v>0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x14ac:dyDescent="0.25">
      <c r="A26" s="70" t="s">
        <v>29</v>
      </c>
      <c r="B26" s="71">
        <v>1083</v>
      </c>
      <c r="C26" s="12"/>
      <c r="D26" s="72"/>
      <c r="E26" s="79"/>
      <c r="F26" s="50"/>
      <c r="G26" s="72"/>
      <c r="H26" s="79"/>
      <c r="I26" s="50"/>
      <c r="J26" s="72"/>
      <c r="K26" s="79"/>
      <c r="L26" s="50"/>
      <c r="M26" s="74">
        <f t="shared" si="1"/>
        <v>0</v>
      </c>
      <c r="N26" s="75">
        <f t="shared" si="1"/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x14ac:dyDescent="0.25">
      <c r="A27" s="70" t="s">
        <v>30</v>
      </c>
      <c r="B27" s="71">
        <v>1084</v>
      </c>
      <c r="C27" s="12"/>
      <c r="D27" s="72"/>
      <c r="E27" s="79"/>
      <c r="F27" s="50"/>
      <c r="G27" s="72"/>
      <c r="H27" s="79"/>
      <c r="I27" s="50"/>
      <c r="J27" s="72"/>
      <c r="K27" s="79"/>
      <c r="L27" s="50"/>
      <c r="M27" s="74">
        <f t="shared" si="1"/>
        <v>0</v>
      </c>
      <c r="N27" s="75">
        <f t="shared" si="1"/>
        <v>0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x14ac:dyDescent="0.25">
      <c r="A28" s="70" t="s">
        <v>31</v>
      </c>
      <c r="B28" s="71">
        <v>1085</v>
      </c>
      <c r="C28" s="12"/>
      <c r="D28" s="76">
        <v>0</v>
      </c>
      <c r="E28" s="77">
        <v>0</v>
      </c>
      <c r="F28" s="50"/>
      <c r="G28" s="76">
        <v>0</v>
      </c>
      <c r="H28" s="77">
        <v>0</v>
      </c>
      <c r="I28" s="50"/>
      <c r="J28" s="76">
        <v>0</v>
      </c>
      <c r="K28" s="77">
        <v>0</v>
      </c>
      <c r="L28" s="50"/>
      <c r="M28" s="74">
        <f t="shared" si="1"/>
        <v>0</v>
      </c>
      <c r="N28" s="75">
        <f t="shared" si="1"/>
        <v>0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x14ac:dyDescent="0.25">
      <c r="A29" s="57" t="s">
        <v>32</v>
      </c>
      <c r="B29" s="58">
        <v>1086</v>
      </c>
      <c r="C29" s="12"/>
      <c r="D29" s="72">
        <v>1114632.1000000001</v>
      </c>
      <c r="E29" s="80">
        <v>1197828.42</v>
      </c>
      <c r="F29" s="50"/>
      <c r="G29" s="72"/>
      <c r="H29" s="80"/>
      <c r="I29" s="50"/>
      <c r="J29" s="72"/>
      <c r="K29" s="80"/>
      <c r="L29" s="50"/>
      <c r="M29" s="62">
        <f t="shared" si="1"/>
        <v>1114632.1000000001</v>
      </c>
      <c r="N29" s="63">
        <f t="shared" si="1"/>
        <v>1197828.42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x14ac:dyDescent="0.25">
      <c r="A30" s="64" t="s">
        <v>35</v>
      </c>
      <c r="B30" s="65">
        <v>1080</v>
      </c>
      <c r="C30" s="12"/>
      <c r="D30" s="66">
        <f>+D24+D25+D26+D27+D28+D29</f>
        <v>1114632.1000000001</v>
      </c>
      <c r="E30" s="67">
        <f>+E24+E25+E26+E27+E28+E29</f>
        <v>1197828.42</v>
      </c>
      <c r="F30" s="50"/>
      <c r="G30" s="66">
        <f>+G24+G25+G26+G27+G28+G29</f>
        <v>0</v>
      </c>
      <c r="H30" s="67">
        <f>+H24+H25+H26+H27+H28+H29</f>
        <v>0</v>
      </c>
      <c r="I30" s="50"/>
      <c r="J30" s="66">
        <f>+J24+J25+J26+J27+J28+J29</f>
        <v>0</v>
      </c>
      <c r="K30" s="67">
        <f>+K24+K25+K26+K27+K28+K29</f>
        <v>0</v>
      </c>
      <c r="L30" s="50"/>
      <c r="M30" s="66">
        <f>+M24+M25+M26+M27+M28+M29</f>
        <v>1114632.1000000001</v>
      </c>
      <c r="N30" s="67">
        <f>+N24+N25+N26+N27+N28+N29</f>
        <v>1197828.42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3" customHeight="1" x14ac:dyDescent="0.25">
      <c r="A31" s="81"/>
      <c r="B31" s="82"/>
      <c r="C31" s="12"/>
      <c r="D31" s="83"/>
      <c r="E31" s="84"/>
      <c r="F31" s="50"/>
      <c r="G31" s="83"/>
      <c r="H31" s="84"/>
      <c r="I31" s="50"/>
      <c r="J31" s="83"/>
      <c r="K31" s="84"/>
      <c r="L31" s="50"/>
      <c r="M31" s="83"/>
      <c r="N31" s="84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 thickBot="1" x14ac:dyDescent="0.3">
      <c r="A32" s="85" t="s">
        <v>36</v>
      </c>
      <c r="B32" s="86">
        <v>1200</v>
      </c>
      <c r="C32" s="12"/>
      <c r="D32" s="87">
        <f>+D14+D22+D30</f>
        <v>33893987.299999997</v>
      </c>
      <c r="E32" s="88">
        <f>+E14+E22+E30</f>
        <v>30410384.449999996</v>
      </c>
      <c r="F32" s="50"/>
      <c r="G32" s="87">
        <f>+G14+G22+G30</f>
        <v>0</v>
      </c>
      <c r="H32" s="88">
        <f>+H14+H22+H30</f>
        <v>0</v>
      </c>
      <c r="I32" s="50"/>
      <c r="J32" s="87">
        <f>+J14+J22+J30</f>
        <v>0</v>
      </c>
      <c r="K32" s="88">
        <f>+K14+K22+K30</f>
        <v>0</v>
      </c>
      <c r="L32" s="50"/>
      <c r="M32" s="87">
        <f>+M14+M22+M30</f>
        <v>33893987.299999997</v>
      </c>
      <c r="N32" s="88">
        <f>+N14+N22+N30</f>
        <v>30410384.449999996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thickTop="1" x14ac:dyDescent="0.3">
      <c r="A33" s="89"/>
      <c r="B33" s="90"/>
      <c r="C33" s="30"/>
      <c r="D33" s="91"/>
      <c r="E33" s="91"/>
      <c r="F33" s="92"/>
      <c r="G33" s="91"/>
      <c r="H33" s="91"/>
      <c r="I33" s="92"/>
      <c r="J33" s="91"/>
      <c r="K33" s="91"/>
      <c r="L33" s="92"/>
      <c r="M33" s="91"/>
      <c r="N33" s="91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3.75" customHeight="1" thickBot="1" x14ac:dyDescent="0.35">
      <c r="A34" s="89"/>
      <c r="B34" s="90"/>
      <c r="C34" s="12"/>
      <c r="D34" s="91"/>
      <c r="E34" s="91"/>
      <c r="F34" s="50"/>
      <c r="G34" s="91"/>
      <c r="H34" s="91"/>
      <c r="I34" s="50"/>
      <c r="J34" s="91"/>
      <c r="K34" s="91"/>
      <c r="L34" s="50"/>
      <c r="M34" s="91"/>
      <c r="N34" s="91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3.5" customHeight="1" thickTop="1" x14ac:dyDescent="0.25">
      <c r="A35" s="93"/>
      <c r="B35" s="173" t="s">
        <v>8</v>
      </c>
      <c r="C35" s="30"/>
      <c r="D35" s="31" t="s">
        <v>9</v>
      </c>
      <c r="E35" s="32"/>
      <c r="F35" s="92"/>
      <c r="G35" s="33" t="s">
        <v>10</v>
      </c>
      <c r="H35" s="32"/>
      <c r="I35" s="92"/>
      <c r="J35" s="31" t="s">
        <v>11</v>
      </c>
      <c r="K35" s="34"/>
      <c r="L35" s="92"/>
      <c r="M35" s="176" t="s">
        <v>12</v>
      </c>
      <c r="N35" s="17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" customHeight="1" thickBot="1" x14ac:dyDescent="0.3">
      <c r="A36" s="94" t="s">
        <v>37</v>
      </c>
      <c r="B36" s="174"/>
      <c r="C36" s="30"/>
      <c r="D36" s="35" t="s">
        <v>14</v>
      </c>
      <c r="E36" s="36"/>
      <c r="F36" s="92"/>
      <c r="G36" s="37" t="s">
        <v>15</v>
      </c>
      <c r="H36" s="36"/>
      <c r="I36" s="92" t="s">
        <v>16</v>
      </c>
      <c r="J36" s="38" t="s">
        <v>17</v>
      </c>
      <c r="K36" s="39"/>
      <c r="L36" s="92"/>
      <c r="M36" s="178"/>
      <c r="N36" s="179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8.5" customHeight="1" thickBot="1" x14ac:dyDescent="0.3">
      <c r="A37" s="95" t="s">
        <v>38</v>
      </c>
      <c r="B37" s="175"/>
      <c r="C37" s="12"/>
      <c r="D37" s="96" t="s">
        <v>18</v>
      </c>
      <c r="E37" s="97" t="s">
        <v>19</v>
      </c>
      <c r="F37" s="50"/>
      <c r="G37" s="96" t="s">
        <v>18</v>
      </c>
      <c r="H37" s="97" t="s">
        <v>19</v>
      </c>
      <c r="I37" s="50"/>
      <c r="J37" s="96" t="s">
        <v>18</v>
      </c>
      <c r="K37" s="97" t="s">
        <v>19</v>
      </c>
      <c r="L37" s="50"/>
      <c r="M37" s="96" t="s">
        <v>18</v>
      </c>
      <c r="N37" s="97" t="s">
        <v>19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" customHeight="1" thickBot="1" x14ac:dyDescent="0.3">
      <c r="A38" s="98" t="s">
        <v>20</v>
      </c>
      <c r="B38" s="99" t="s">
        <v>21</v>
      </c>
      <c r="C38" s="12"/>
      <c r="D38" s="100">
        <v>1</v>
      </c>
      <c r="E38" s="101">
        <v>2</v>
      </c>
      <c r="F38" s="102"/>
      <c r="G38" s="100">
        <v>3</v>
      </c>
      <c r="H38" s="101">
        <v>4</v>
      </c>
      <c r="I38" s="102"/>
      <c r="J38" s="100">
        <v>5</v>
      </c>
      <c r="K38" s="101">
        <v>6</v>
      </c>
      <c r="L38" s="102"/>
      <c r="M38" s="100">
        <v>7</v>
      </c>
      <c r="N38" s="101">
        <v>8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4.25" customHeight="1" x14ac:dyDescent="0.25">
      <c r="A39" s="103"/>
      <c r="B39" s="104"/>
      <c r="C39" s="12"/>
      <c r="D39" s="48" t="str">
        <f>+IF(D82=0," ","НЕРАВНЕНИЕ !")</f>
        <v xml:space="preserve"> </v>
      </c>
      <c r="E39" s="105" t="str">
        <f>+IF(E82=0," ","НЕРАВНЕНИЕ !")</f>
        <v xml:space="preserve"> </v>
      </c>
      <c r="F39" s="50"/>
      <c r="G39" s="48" t="str">
        <f>+IF(G82=0," ","НЕРАВНЕНИЕ !")</f>
        <v xml:space="preserve"> </v>
      </c>
      <c r="H39" s="105" t="str">
        <f>+IF(H82=0," ","НЕРАВНЕНИЕ !")</f>
        <v xml:space="preserve"> </v>
      </c>
      <c r="I39" s="50"/>
      <c r="J39" s="48" t="str">
        <f>+IF(J82=0," ","НЕРАВНЕНИЕ !")</f>
        <v xml:space="preserve"> </v>
      </c>
      <c r="K39" s="105" t="str">
        <f>+IF(K82=0," ","НЕРАВНЕНИЕ !")</f>
        <v xml:space="preserve"> </v>
      </c>
      <c r="L39" s="50"/>
      <c r="M39" s="48" t="str">
        <f>+IF(M82=0," ","НЕРАВНЕНИЕ !")</f>
        <v xml:space="preserve"> </v>
      </c>
      <c r="N39" s="105" t="str">
        <f>+IF(N82=0," ","НЕРАВНЕНИЕ !")</f>
        <v xml:space="preserve"> 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30" customHeight="1" x14ac:dyDescent="0.25">
      <c r="A40" s="106" t="s">
        <v>39</v>
      </c>
      <c r="B40" s="104"/>
      <c r="C40" s="12"/>
      <c r="D40" s="107"/>
      <c r="E40" s="108"/>
      <c r="F40" s="50"/>
      <c r="G40" s="107"/>
      <c r="H40" s="108"/>
      <c r="I40" s="50"/>
      <c r="J40" s="107"/>
      <c r="K40" s="108"/>
      <c r="L40" s="50"/>
      <c r="M40" s="107"/>
      <c r="N40" s="108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x14ac:dyDescent="0.25">
      <c r="A41" s="109" t="s">
        <v>40</v>
      </c>
      <c r="B41" s="110">
        <v>1511</v>
      </c>
      <c r="C41" s="12"/>
      <c r="D41" s="69"/>
      <c r="E41" s="111"/>
      <c r="F41" s="50"/>
      <c r="G41" s="112">
        <v>0</v>
      </c>
      <c r="H41" s="113">
        <v>0</v>
      </c>
      <c r="I41" s="50"/>
      <c r="J41" s="112">
        <v>0</v>
      </c>
      <c r="K41" s="113">
        <v>0</v>
      </c>
      <c r="L41" s="50"/>
      <c r="M41" s="55">
        <f t="shared" ref="M41:N46" si="2">+D41+G41+J41</f>
        <v>0</v>
      </c>
      <c r="N41" s="114">
        <f t="shared" si="2"/>
        <v>0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x14ac:dyDescent="0.25">
      <c r="A42" s="115" t="s">
        <v>41</v>
      </c>
      <c r="B42" s="116">
        <v>1521</v>
      </c>
      <c r="C42" s="12"/>
      <c r="D42" s="61"/>
      <c r="E42" s="117"/>
      <c r="F42" s="50"/>
      <c r="G42" s="118">
        <v>0</v>
      </c>
      <c r="H42" s="119">
        <v>0</v>
      </c>
      <c r="I42" s="50"/>
      <c r="J42" s="118">
        <v>0</v>
      </c>
      <c r="K42" s="119">
        <v>0</v>
      </c>
      <c r="L42" s="50"/>
      <c r="M42" s="62">
        <f>+D42+G42+J42</f>
        <v>0</v>
      </c>
      <c r="N42" s="120">
        <f>+E42+H42+K42</f>
        <v>0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x14ac:dyDescent="0.25">
      <c r="A43" s="121" t="s">
        <v>42</v>
      </c>
      <c r="B43" s="122">
        <v>1530</v>
      </c>
      <c r="C43" s="12"/>
      <c r="D43" s="66">
        <f>+D41+D42</f>
        <v>0</v>
      </c>
      <c r="E43" s="123">
        <f>+E41+E42</f>
        <v>0</v>
      </c>
      <c r="F43" s="50"/>
      <c r="G43" s="66">
        <f>+G41+G42</f>
        <v>0</v>
      </c>
      <c r="H43" s="123">
        <f>+H41+H42</f>
        <v>0</v>
      </c>
      <c r="I43" s="50"/>
      <c r="J43" s="66">
        <f>+J41+J42</f>
        <v>0</v>
      </c>
      <c r="K43" s="123">
        <f>+K41+K42</f>
        <v>0</v>
      </c>
      <c r="L43" s="50"/>
      <c r="M43" s="66">
        <f>+M41+M42</f>
        <v>0</v>
      </c>
      <c r="N43" s="123">
        <f>+N41+N42</f>
        <v>0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31.5" customHeight="1" x14ac:dyDescent="0.25">
      <c r="A44" s="124" t="s">
        <v>43</v>
      </c>
      <c r="B44" s="104"/>
      <c r="C44" s="12"/>
      <c r="D44" s="125" t="str">
        <f>+IF(D84=0," ","НЕРАВНЕНИЕ !")</f>
        <v xml:space="preserve"> </v>
      </c>
      <c r="E44" s="126" t="str">
        <f>+IF(E84=0," ","НЕРАВНЕНИЕ !")</f>
        <v xml:space="preserve"> </v>
      </c>
      <c r="F44" s="50"/>
      <c r="G44" s="127" t="str">
        <f>+IF(G84=0," ","НЕРАВНЕНИЕ !")</f>
        <v xml:space="preserve"> </v>
      </c>
      <c r="H44" s="128" t="str">
        <f>+IF(H84=0," ","НЕРАВНЕНИЕ !")</f>
        <v xml:space="preserve"> </v>
      </c>
      <c r="I44" s="50"/>
      <c r="J44" s="127" t="str">
        <f>+IF(J84=0," ","НЕРАВНЕНИЕ !")</f>
        <v xml:space="preserve"> </v>
      </c>
      <c r="K44" s="128" t="str">
        <f>+IF(K84=0," ","НЕРАВНЕНИЕ !")</f>
        <v xml:space="preserve"> </v>
      </c>
      <c r="L44" s="50"/>
      <c r="M44" s="127" t="str">
        <f>+IF(M84=0," ","НЕРАВНЕНИЕ !")</f>
        <v xml:space="preserve"> </v>
      </c>
      <c r="N44" s="128" t="str">
        <f>+IF(N84=0," ","НЕРАВНЕНИЕ !")</f>
        <v xml:space="preserve"> 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x14ac:dyDescent="0.25">
      <c r="A45" s="109" t="s">
        <v>40</v>
      </c>
      <c r="B45" s="110">
        <v>2511</v>
      </c>
      <c r="C45" s="12"/>
      <c r="D45" s="69"/>
      <c r="E45" s="111"/>
      <c r="F45" s="50"/>
      <c r="G45" s="112">
        <v>0</v>
      </c>
      <c r="H45" s="113">
        <v>0</v>
      </c>
      <c r="I45" s="50"/>
      <c r="J45" s="112">
        <v>0</v>
      </c>
      <c r="K45" s="113">
        <v>0</v>
      </c>
      <c r="L45" s="50"/>
      <c r="M45" s="55">
        <f t="shared" si="2"/>
        <v>0</v>
      </c>
      <c r="N45" s="114">
        <f t="shared" si="2"/>
        <v>0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x14ac:dyDescent="0.25">
      <c r="A46" s="115" t="s">
        <v>41</v>
      </c>
      <c r="B46" s="116">
        <v>2521</v>
      </c>
      <c r="C46" s="12"/>
      <c r="D46" s="61"/>
      <c r="E46" s="117"/>
      <c r="F46" s="50"/>
      <c r="G46" s="118">
        <v>0</v>
      </c>
      <c r="H46" s="119">
        <v>0</v>
      </c>
      <c r="I46" s="50"/>
      <c r="J46" s="118">
        <v>0</v>
      </c>
      <c r="K46" s="119">
        <v>0</v>
      </c>
      <c r="L46" s="50"/>
      <c r="M46" s="62">
        <f t="shared" si="2"/>
        <v>0</v>
      </c>
      <c r="N46" s="120">
        <f t="shared" si="2"/>
        <v>0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x14ac:dyDescent="0.25">
      <c r="A47" s="121" t="s">
        <v>44</v>
      </c>
      <c r="B47" s="122">
        <v>2530</v>
      </c>
      <c r="C47" s="12"/>
      <c r="D47" s="66">
        <f>+D45+D46</f>
        <v>0</v>
      </c>
      <c r="E47" s="123">
        <f>+E45+E46</f>
        <v>0</v>
      </c>
      <c r="F47" s="50"/>
      <c r="G47" s="66">
        <f>+G45+G46</f>
        <v>0</v>
      </c>
      <c r="H47" s="123">
        <f>+H45+H46</f>
        <v>0</v>
      </c>
      <c r="I47" s="50"/>
      <c r="J47" s="66">
        <f>+J45+J46</f>
        <v>0</v>
      </c>
      <c r="K47" s="123">
        <f>+K45+K46</f>
        <v>0</v>
      </c>
      <c r="L47" s="50"/>
      <c r="M47" s="66">
        <f>+M45+M46</f>
        <v>0</v>
      </c>
      <c r="N47" s="123">
        <f>+N45+N46</f>
        <v>0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31.5" customHeight="1" x14ac:dyDescent="0.25">
      <c r="A48" s="124" t="s">
        <v>45</v>
      </c>
      <c r="B48" s="104"/>
      <c r="C48" s="12"/>
      <c r="D48" s="125" t="str">
        <f>+IF(D86=0," ","НЕРАВНЕНИЕ !")</f>
        <v xml:space="preserve"> </v>
      </c>
      <c r="E48" s="126" t="str">
        <f>+IF(E86=0," ","НЕРАВНЕНИЕ !")</f>
        <v xml:space="preserve"> </v>
      </c>
      <c r="F48" s="50"/>
      <c r="G48" s="125" t="str">
        <f>+IF(G86=0," ","НЕРАВНЕНИЕ !")</f>
        <v xml:space="preserve"> </v>
      </c>
      <c r="H48" s="126" t="str">
        <f>+IF(H86=0," ","НЕРАВНЕНИЕ !")</f>
        <v xml:space="preserve"> </v>
      </c>
      <c r="I48" s="50"/>
      <c r="J48" s="127" t="str">
        <f>+IF(J86=0," ","НЕРАВНЕНИЕ !")</f>
        <v xml:space="preserve"> </v>
      </c>
      <c r="K48" s="128" t="str">
        <f>+IF(K86=0," ","НЕРАВНЕНИЕ !")</f>
        <v xml:space="preserve"> </v>
      </c>
      <c r="L48" s="50"/>
      <c r="M48" s="127" t="str">
        <f>+IF(M86=0," ","НЕРАВНЕНИЕ !")</f>
        <v xml:space="preserve"> </v>
      </c>
      <c r="N48" s="128" t="str">
        <f>+IF(N86=0," ","НЕРАВНЕНИЕ !")</f>
        <v xml:space="preserve"> 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x14ac:dyDescent="0.25">
      <c r="A49" s="109" t="s">
        <v>46</v>
      </c>
      <c r="B49" s="110">
        <v>3513</v>
      </c>
      <c r="C49" s="12"/>
      <c r="D49" s="69"/>
      <c r="E49" s="111"/>
      <c r="F49" s="50"/>
      <c r="G49" s="69"/>
      <c r="H49" s="111"/>
      <c r="I49" s="50"/>
      <c r="J49" s="112">
        <v>0</v>
      </c>
      <c r="K49" s="113">
        <v>0</v>
      </c>
      <c r="L49" s="50"/>
      <c r="M49" s="55">
        <f>+D49+G49+J49</f>
        <v>0</v>
      </c>
      <c r="N49" s="114">
        <f>+E49+H49+K49</f>
        <v>0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x14ac:dyDescent="0.25">
      <c r="A50" s="115" t="s">
        <v>47</v>
      </c>
      <c r="B50" s="116">
        <v>3521</v>
      </c>
      <c r="C50" s="12"/>
      <c r="D50" s="61"/>
      <c r="E50" s="117"/>
      <c r="F50" s="50"/>
      <c r="G50" s="61"/>
      <c r="H50" s="117"/>
      <c r="I50" s="50"/>
      <c r="J50" s="118">
        <v>0</v>
      </c>
      <c r="K50" s="119">
        <v>0</v>
      </c>
      <c r="L50" s="50"/>
      <c r="M50" s="62">
        <f>+D50+G50+J50</f>
        <v>0</v>
      </c>
      <c r="N50" s="120">
        <f>+E50+H50+K50</f>
        <v>0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x14ac:dyDescent="0.25">
      <c r="A51" s="121" t="s">
        <v>48</v>
      </c>
      <c r="B51" s="122">
        <v>3530</v>
      </c>
      <c r="C51" s="12"/>
      <c r="D51" s="66">
        <f>+D49+D50</f>
        <v>0</v>
      </c>
      <c r="E51" s="123">
        <f>+E49+E50</f>
        <v>0</v>
      </c>
      <c r="F51" s="50"/>
      <c r="G51" s="66">
        <f>+G49+G50</f>
        <v>0</v>
      </c>
      <c r="H51" s="123">
        <f>+H49+H50</f>
        <v>0</v>
      </c>
      <c r="I51" s="50"/>
      <c r="J51" s="66">
        <f>+J49+J50</f>
        <v>0</v>
      </c>
      <c r="K51" s="123">
        <f>+K49+K50</f>
        <v>0</v>
      </c>
      <c r="L51" s="50"/>
      <c r="M51" s="66">
        <f>+M49+M50</f>
        <v>0</v>
      </c>
      <c r="N51" s="123">
        <f>+N49+N50</f>
        <v>0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31.5" customHeight="1" x14ac:dyDescent="0.25">
      <c r="A52" s="124" t="s">
        <v>49</v>
      </c>
      <c r="B52" s="104"/>
      <c r="C52" s="12"/>
      <c r="D52" s="125" t="str">
        <f>+IF(D88=0," ","НЕРАВНЕНИЕ !")</f>
        <v xml:space="preserve"> </v>
      </c>
      <c r="E52" s="126" t="str">
        <f>+IF(E88=0," ","НЕРАВНЕНИЕ !")</f>
        <v xml:space="preserve"> </v>
      </c>
      <c r="F52" s="50"/>
      <c r="G52" s="125" t="str">
        <f>+IF(G88=0," ","НЕРАВНЕНИЕ !")</f>
        <v xml:space="preserve"> </v>
      </c>
      <c r="H52" s="126" t="str">
        <f>+IF(H88=0," ","НЕРАВНЕНИЕ !")</f>
        <v xml:space="preserve"> </v>
      </c>
      <c r="I52" s="50"/>
      <c r="J52" s="127" t="str">
        <f>+IF(J88=0," ","НЕРАВНЕНИЕ !")</f>
        <v xml:space="preserve"> </v>
      </c>
      <c r="K52" s="128" t="str">
        <f>+IF(K88=0," ","НЕРАВНЕНИЕ !")</f>
        <v xml:space="preserve"> </v>
      </c>
      <c r="L52" s="50"/>
      <c r="M52" s="127" t="str">
        <f>+IF(M88=0," ","НЕРАВНЕНИЕ !")</f>
        <v xml:space="preserve"> </v>
      </c>
      <c r="N52" s="128" t="str">
        <f>+IF(N88=0," ","НЕРАВНЕНИЕ !")</f>
        <v xml:space="preserve"> 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x14ac:dyDescent="0.25">
      <c r="A53" s="109" t="s">
        <v>50</v>
      </c>
      <c r="B53" s="110">
        <v>3813</v>
      </c>
      <c r="C53" s="12"/>
      <c r="D53" s="69"/>
      <c r="E53" s="111"/>
      <c r="F53" s="50"/>
      <c r="G53" s="69"/>
      <c r="H53" s="111"/>
      <c r="I53" s="50"/>
      <c r="J53" s="112">
        <v>0</v>
      </c>
      <c r="K53" s="113">
        <v>0</v>
      </c>
      <c r="L53" s="50"/>
      <c r="M53" s="55">
        <f t="shared" ref="M53:N55" si="3">+D53+G53+J53</f>
        <v>0</v>
      </c>
      <c r="N53" s="114">
        <f t="shared" si="3"/>
        <v>0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x14ac:dyDescent="0.25">
      <c r="A54" s="129" t="s">
        <v>51</v>
      </c>
      <c r="B54" s="130">
        <v>3821</v>
      </c>
      <c r="C54" s="12"/>
      <c r="D54" s="72"/>
      <c r="E54" s="131"/>
      <c r="F54" s="50"/>
      <c r="G54" s="72"/>
      <c r="H54" s="131"/>
      <c r="I54" s="50"/>
      <c r="J54" s="76">
        <v>0</v>
      </c>
      <c r="K54" s="132">
        <v>0</v>
      </c>
      <c r="L54" s="50"/>
      <c r="M54" s="74">
        <f t="shared" si="3"/>
        <v>0</v>
      </c>
      <c r="N54" s="133">
        <f t="shared" si="3"/>
        <v>0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x14ac:dyDescent="0.25">
      <c r="A55" s="115" t="s">
        <v>52</v>
      </c>
      <c r="B55" s="116">
        <v>3829</v>
      </c>
      <c r="C55" s="12"/>
      <c r="D55" s="61"/>
      <c r="E55" s="134"/>
      <c r="F55" s="50"/>
      <c r="G55" s="61"/>
      <c r="H55" s="134"/>
      <c r="I55" s="50"/>
      <c r="J55" s="118">
        <v>0</v>
      </c>
      <c r="K55" s="119">
        <v>0</v>
      </c>
      <c r="L55" s="50"/>
      <c r="M55" s="62">
        <f t="shared" si="3"/>
        <v>0</v>
      </c>
      <c r="N55" s="120">
        <f t="shared" si="3"/>
        <v>0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x14ac:dyDescent="0.25">
      <c r="A56" s="121" t="s">
        <v>53</v>
      </c>
      <c r="B56" s="122">
        <v>3830</v>
      </c>
      <c r="C56" s="12"/>
      <c r="D56" s="66">
        <f>+SUM(D53:D55)</f>
        <v>0</v>
      </c>
      <c r="E56" s="123">
        <f>+SUM(E53:E55)</f>
        <v>0</v>
      </c>
      <c r="F56" s="50"/>
      <c r="G56" s="66">
        <f>+SUM(G53:G55)</f>
        <v>0</v>
      </c>
      <c r="H56" s="123">
        <f>+SUM(H53:H55)</f>
        <v>0</v>
      </c>
      <c r="I56" s="50"/>
      <c r="J56" s="66">
        <f>+SUM(J53:J55)</f>
        <v>0</v>
      </c>
      <c r="K56" s="123">
        <f>+SUM(K53:K55)</f>
        <v>0</v>
      </c>
      <c r="L56" s="50"/>
      <c r="M56" s="66">
        <f>+SUM(M53:M55)</f>
        <v>0</v>
      </c>
      <c r="N56" s="123">
        <f>+SUM(N53:N55)</f>
        <v>0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25">
      <c r="A57" s="135" t="s">
        <v>54</v>
      </c>
      <c r="B57" s="47"/>
      <c r="C57" s="12"/>
      <c r="D57" s="48" t="str">
        <f>+IF(D90=0," ","НЕРАВНЕНИЕ !")</f>
        <v xml:space="preserve"> </v>
      </c>
      <c r="E57" s="49" t="str">
        <f>+IF(E90=0," ","НЕРАВНЕНИЕ !")</f>
        <v xml:space="preserve"> </v>
      </c>
      <c r="F57" s="50"/>
      <c r="G57" s="48" t="str">
        <f>+IF(G90=0," ","НЕРАВНЕНИЕ !")</f>
        <v xml:space="preserve"> </v>
      </c>
      <c r="H57" s="49" t="str">
        <f>+IF(H90=0," ","НЕРАВНЕНИЕ !")</f>
        <v xml:space="preserve"> </v>
      </c>
      <c r="I57" s="50"/>
      <c r="J57" s="48" t="str">
        <f>+IF(J90=0," ","НЕРАВНЕНИЕ !")</f>
        <v xml:space="preserve"> </v>
      </c>
      <c r="K57" s="49" t="str">
        <f>+IF(K90=0," ","НЕРАВНЕНИЕ !")</f>
        <v xml:space="preserve"> </v>
      </c>
      <c r="L57" s="50"/>
      <c r="M57" s="48" t="str">
        <f>+IF(M90=0," ","НЕРАВНЕНИЕ !")</f>
        <v xml:space="preserve"> </v>
      </c>
      <c r="N57" s="49" t="str">
        <f>+IF(N90=0," ","НЕРАВНЕНИЕ !")</f>
        <v xml:space="preserve"> 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x14ac:dyDescent="0.25">
      <c r="A58" s="68" t="s">
        <v>55</v>
      </c>
      <c r="B58" s="52">
        <v>3991</v>
      </c>
      <c r="C58" s="12"/>
      <c r="D58" s="112">
        <v>0</v>
      </c>
      <c r="E58" s="136">
        <v>0</v>
      </c>
      <c r="F58" s="50"/>
      <c r="G58" s="112">
        <v>0</v>
      </c>
      <c r="H58" s="136">
        <v>0</v>
      </c>
      <c r="I58" s="50"/>
      <c r="J58" s="112">
        <v>0</v>
      </c>
      <c r="K58" s="136">
        <v>0</v>
      </c>
      <c r="L58" s="50"/>
      <c r="M58" s="55">
        <f t="shared" ref="M58:N66" si="4">+D58+G58+J58</f>
        <v>0</v>
      </c>
      <c r="N58" s="56">
        <f t="shared" si="4"/>
        <v>0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x14ac:dyDescent="0.25">
      <c r="A59" s="137" t="s">
        <v>56</v>
      </c>
      <c r="B59" s="71">
        <f>1+B58</f>
        <v>3992</v>
      </c>
      <c r="C59" s="12"/>
      <c r="D59" s="72"/>
      <c r="E59" s="79"/>
      <c r="F59" s="50"/>
      <c r="G59" s="72"/>
      <c r="H59" s="79"/>
      <c r="I59" s="50"/>
      <c r="J59" s="72"/>
      <c r="K59" s="79"/>
      <c r="L59" s="50"/>
      <c r="M59" s="74">
        <f t="shared" si="4"/>
        <v>0</v>
      </c>
      <c r="N59" s="75">
        <f t="shared" si="4"/>
        <v>0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x14ac:dyDescent="0.25">
      <c r="A60" s="137" t="s">
        <v>57</v>
      </c>
      <c r="B60" s="71">
        <f t="shared" ref="B60:B66" si="5">1+B59</f>
        <v>3993</v>
      </c>
      <c r="C60" s="12"/>
      <c r="D60" s="72"/>
      <c r="E60" s="79"/>
      <c r="F60" s="50"/>
      <c r="G60" s="72"/>
      <c r="H60" s="79"/>
      <c r="I60" s="50"/>
      <c r="J60" s="72"/>
      <c r="K60" s="79"/>
      <c r="L60" s="50"/>
      <c r="M60" s="74">
        <f t="shared" si="4"/>
        <v>0</v>
      </c>
      <c r="N60" s="75">
        <f t="shared" si="4"/>
        <v>0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x14ac:dyDescent="0.25">
      <c r="A61" s="137" t="s">
        <v>58</v>
      </c>
      <c r="B61" s="71">
        <f t="shared" si="5"/>
        <v>3994</v>
      </c>
      <c r="C61" s="12"/>
      <c r="D61" s="72"/>
      <c r="E61" s="79"/>
      <c r="F61" s="50"/>
      <c r="G61" s="72"/>
      <c r="H61" s="79"/>
      <c r="I61" s="50"/>
      <c r="J61" s="72"/>
      <c r="K61" s="79"/>
      <c r="L61" s="50"/>
      <c r="M61" s="74">
        <f t="shared" si="4"/>
        <v>0</v>
      </c>
      <c r="N61" s="75">
        <f t="shared" si="4"/>
        <v>0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x14ac:dyDescent="0.25">
      <c r="A62" s="137" t="s">
        <v>59</v>
      </c>
      <c r="B62" s="71">
        <f t="shared" si="5"/>
        <v>3995</v>
      </c>
      <c r="C62" s="12"/>
      <c r="D62" s="76">
        <v>0</v>
      </c>
      <c r="E62" s="77">
        <v>0</v>
      </c>
      <c r="F62" s="50"/>
      <c r="G62" s="76">
        <v>0</v>
      </c>
      <c r="H62" s="77">
        <v>0</v>
      </c>
      <c r="I62" s="50"/>
      <c r="J62" s="76">
        <v>0</v>
      </c>
      <c r="K62" s="77">
        <v>0</v>
      </c>
      <c r="L62" s="50"/>
      <c r="M62" s="74">
        <f t="shared" si="4"/>
        <v>0</v>
      </c>
      <c r="N62" s="75">
        <f t="shared" si="4"/>
        <v>0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x14ac:dyDescent="0.25">
      <c r="A63" s="138" t="s">
        <v>60</v>
      </c>
      <c r="B63" s="71">
        <f t="shared" si="5"/>
        <v>3996</v>
      </c>
      <c r="C63" s="12"/>
      <c r="D63" s="76">
        <v>0</v>
      </c>
      <c r="E63" s="77">
        <v>0</v>
      </c>
      <c r="F63" s="50"/>
      <c r="G63" s="76">
        <v>0</v>
      </c>
      <c r="H63" s="77">
        <v>0</v>
      </c>
      <c r="I63" s="50"/>
      <c r="J63" s="76">
        <v>0</v>
      </c>
      <c r="K63" s="77">
        <v>0</v>
      </c>
      <c r="L63" s="50"/>
      <c r="M63" s="74">
        <f t="shared" si="4"/>
        <v>0</v>
      </c>
      <c r="N63" s="75">
        <f t="shared" si="4"/>
        <v>0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x14ac:dyDescent="0.25">
      <c r="A64" s="138" t="s">
        <v>61</v>
      </c>
      <c r="B64" s="71">
        <f t="shared" si="5"/>
        <v>3997</v>
      </c>
      <c r="C64" s="12"/>
      <c r="D64" s="76">
        <v>0</v>
      </c>
      <c r="E64" s="77">
        <v>0</v>
      </c>
      <c r="F64" s="50"/>
      <c r="G64" s="76">
        <v>0</v>
      </c>
      <c r="H64" s="77">
        <v>0</v>
      </c>
      <c r="I64" s="50"/>
      <c r="J64" s="76">
        <v>0</v>
      </c>
      <c r="K64" s="77">
        <v>0</v>
      </c>
      <c r="L64" s="50"/>
      <c r="M64" s="74">
        <f t="shared" si="4"/>
        <v>0</v>
      </c>
      <c r="N64" s="75">
        <f t="shared" si="4"/>
        <v>0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36" ht="15.75" x14ac:dyDescent="0.25">
      <c r="A65" s="138" t="s">
        <v>62</v>
      </c>
      <c r="B65" s="71">
        <f t="shared" si="5"/>
        <v>3998</v>
      </c>
      <c r="C65" s="12"/>
      <c r="D65" s="76">
        <v>0</v>
      </c>
      <c r="E65" s="77">
        <v>0</v>
      </c>
      <c r="F65" s="50"/>
      <c r="G65" s="76">
        <v>0</v>
      </c>
      <c r="H65" s="77">
        <v>0</v>
      </c>
      <c r="I65" s="50"/>
      <c r="J65" s="76">
        <v>0</v>
      </c>
      <c r="K65" s="77">
        <v>0</v>
      </c>
      <c r="L65" s="50"/>
      <c r="M65" s="74">
        <f t="shared" si="4"/>
        <v>0</v>
      </c>
      <c r="N65" s="75">
        <f t="shared" si="4"/>
        <v>0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36" ht="15.75" x14ac:dyDescent="0.25">
      <c r="A66" s="139" t="s">
        <v>63</v>
      </c>
      <c r="B66" s="58">
        <f t="shared" si="5"/>
        <v>3999</v>
      </c>
      <c r="C66" s="12"/>
      <c r="D66" s="74">
        <f>+ROUND(+'[1]TRIAL-BALANCE'!P274-'[1]TRIAL-BALANCE'!O274,2)-SUM(D58:D65)</f>
        <v>-149376987.36000001</v>
      </c>
      <c r="E66" s="140">
        <f>+ROUND(+'[1]TRIAL-BALANCE'!T274-'[1]TRIAL-BALANCE'!S274,2)-SUM(E58:E65)</f>
        <v>-147556631.38999999</v>
      </c>
      <c r="F66" s="50"/>
      <c r="G66" s="74">
        <f>+ROUND(+'[1]TRIAL-BALANCE'!W274-'[1]TRIAL-BALANCE'!V274,2)-SUM(G58:G65)</f>
        <v>0</v>
      </c>
      <c r="H66" s="140">
        <f>+ROUND(+'[1]TRIAL-BALANCE'!AA274-'[1]TRIAL-BALANCE'!Z274,2)-SUM(H58:H65)</f>
        <v>-91625.36</v>
      </c>
      <c r="I66" s="50"/>
      <c r="J66" s="74">
        <f>+ROUND(+'[1]TRIAL-BALANCE'!AD274-'[1]TRIAL-BALANCE'!AC274,2)-SUM(J58:J65)</f>
        <v>0</v>
      </c>
      <c r="K66" s="140">
        <f>+ROUND(+'[1]TRIAL-BALANCE'!AH274-'[1]TRIAL-BALANCE'!AG274,2)-SUM(K58:K65)</f>
        <v>0</v>
      </c>
      <c r="L66" s="50"/>
      <c r="M66" s="62">
        <f t="shared" si="4"/>
        <v>-149376987.36000001</v>
      </c>
      <c r="N66" s="63">
        <f t="shared" si="4"/>
        <v>-147648256.75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36" ht="15.75" x14ac:dyDescent="0.25">
      <c r="A67" s="64" t="s">
        <v>64</v>
      </c>
      <c r="B67" s="65">
        <v>3990</v>
      </c>
      <c r="C67" s="12"/>
      <c r="D67" s="66">
        <f>+D58+D59+D60+D61+D62+D66</f>
        <v>-149376987.36000001</v>
      </c>
      <c r="E67" s="67">
        <f>+E58+E59+E60+E61+E62+E66</f>
        <v>-147556631.38999999</v>
      </c>
      <c r="F67" s="50"/>
      <c r="G67" s="66">
        <f>+G58+G59+G60+G61+G62+G66</f>
        <v>0</v>
      </c>
      <c r="H67" s="67">
        <f>+H58+H59+H60+H61+H62+H66</f>
        <v>-91625.36</v>
      </c>
      <c r="I67" s="50"/>
      <c r="J67" s="66">
        <f>+J58+J59+J60+J61+J62+J66</f>
        <v>0</v>
      </c>
      <c r="K67" s="67">
        <f>+K58+K59+K60+K61+K62+K66</f>
        <v>0</v>
      </c>
      <c r="L67" s="50"/>
      <c r="M67" s="66">
        <f>SUM(M58:M66)</f>
        <v>-149376987.36000001</v>
      </c>
      <c r="N67" s="67">
        <f>SUM(N58:N66)</f>
        <v>-147648256.75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36" ht="3.75" customHeight="1" x14ac:dyDescent="0.25">
      <c r="A68" s="81"/>
      <c r="B68" s="141"/>
      <c r="C68" s="12"/>
      <c r="D68" s="83"/>
      <c r="E68" s="142"/>
      <c r="F68" s="50"/>
      <c r="G68" s="83"/>
      <c r="H68" s="142"/>
      <c r="I68" s="50"/>
      <c r="J68" s="83"/>
      <c r="K68" s="142"/>
      <c r="L68" s="50"/>
      <c r="M68" s="83"/>
      <c r="N68" s="142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36" ht="16.5" thickBot="1" x14ac:dyDescent="0.3">
      <c r="A69" s="143" t="s">
        <v>65</v>
      </c>
      <c r="B69" s="144">
        <v>4000</v>
      </c>
      <c r="C69" s="12"/>
      <c r="D69" s="87">
        <f>+D43+D47+D51+D56+D67</f>
        <v>-149376987.36000001</v>
      </c>
      <c r="E69" s="145">
        <f>+E43+E47+E51+E56+E67</f>
        <v>-147556631.38999999</v>
      </c>
      <c r="F69" s="50"/>
      <c r="G69" s="87">
        <f>+G43+G47+G51+G56+G67</f>
        <v>0</v>
      </c>
      <c r="H69" s="145">
        <f>+H43+H47+H51+H56+H67</f>
        <v>-91625.36</v>
      </c>
      <c r="I69" s="50"/>
      <c r="J69" s="87">
        <f>+J43+J47+J51+J56+J67</f>
        <v>0</v>
      </c>
      <c r="K69" s="145">
        <f>+K43+K47+K51+K56+K67</f>
        <v>0</v>
      </c>
      <c r="L69" s="50"/>
      <c r="M69" s="87">
        <f>+M43+M47+M51+M56+M67</f>
        <v>-149376987.36000001</v>
      </c>
      <c r="N69" s="145">
        <f>+N43+N47+N51+N56+N67</f>
        <v>-147648256.75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36" ht="3.75" customHeight="1" thickTop="1" x14ac:dyDescent="0.25">
      <c r="A70" s="89"/>
      <c r="B70" s="30"/>
      <c r="C70" s="12"/>
      <c r="D70" s="146"/>
      <c r="E70" s="9"/>
      <c r="F70" s="12"/>
      <c r="G70" s="9"/>
      <c r="H70" s="9"/>
      <c r="I70" s="12"/>
      <c r="J70" s="9"/>
      <c r="K70" s="9"/>
      <c r="L70" s="12"/>
      <c r="M70" s="9"/>
      <c r="N70" s="9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36" ht="21.75" customHeight="1" x14ac:dyDescent="0.25">
      <c r="A71" s="89"/>
      <c r="B71" s="30"/>
      <c r="C71" s="12"/>
      <c r="D71" s="146"/>
      <c r="E71" s="9"/>
      <c r="F71" s="12"/>
      <c r="G71" s="9"/>
      <c r="H71" s="9"/>
      <c r="I71" s="12"/>
      <c r="J71" s="9"/>
      <c r="K71" s="9"/>
      <c r="L71" s="12"/>
      <c r="M71" s="9"/>
      <c r="N71" s="9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36" ht="18" customHeight="1" x14ac:dyDescent="0.3">
      <c r="A72" s="1" t="s">
        <v>66</v>
      </c>
      <c r="B72" s="147"/>
      <c r="C72" s="12"/>
      <c r="D72" s="148" t="str">
        <f>+'[1]TRIAL-BALANCE'!K10</f>
        <v>18.02.2019 г.</v>
      </c>
      <c r="E72" s="1" t="s">
        <v>67</v>
      </c>
      <c r="F72" s="12"/>
      <c r="G72" s="1"/>
      <c r="H72" s="149"/>
      <c r="I72" s="149"/>
      <c r="J72" s="149"/>
      <c r="K72" s="1" t="s">
        <v>68</v>
      </c>
      <c r="L72" s="12"/>
      <c r="M72" s="150"/>
      <c r="N72" s="150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36" ht="15.75" customHeight="1" x14ac:dyDescent="0.3">
      <c r="A73" s="151"/>
      <c r="B73" s="152"/>
      <c r="C73" s="30"/>
      <c r="D73" s="152"/>
      <c r="E73" s="153"/>
      <c r="F73" s="30"/>
      <c r="G73" s="17"/>
      <c r="H73" s="180" t="s">
        <v>69</v>
      </c>
      <c r="I73" s="181"/>
      <c r="J73" s="182"/>
      <c r="K73" s="17"/>
      <c r="L73" s="30"/>
      <c r="M73" s="183" t="s">
        <v>70</v>
      </c>
      <c r="N73" s="184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36" ht="15.75" customHeight="1" x14ac:dyDescent="0.25">
      <c r="A74" s="151"/>
      <c r="B74" s="151"/>
      <c r="C74" s="151"/>
      <c r="D74" s="151"/>
      <c r="E74" s="151"/>
      <c r="F74" s="151"/>
      <c r="G74" s="151"/>
      <c r="H74" s="154" t="s">
        <v>71</v>
      </c>
      <c r="I74" s="151"/>
      <c r="J74" s="151"/>
      <c r="K74" s="151"/>
      <c r="L74" s="151"/>
      <c r="M74" s="154" t="s">
        <v>72</v>
      </c>
      <c r="N74" s="151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36" ht="15.75" x14ac:dyDescent="0.25">
      <c r="A75" s="7"/>
      <c r="B75" s="7"/>
      <c r="C75" s="155"/>
      <c r="D75" s="7"/>
      <c r="E75" s="7"/>
      <c r="F75" s="155"/>
      <c r="G75" s="7"/>
      <c r="H75" s="7"/>
      <c r="I75" s="155"/>
      <c r="J75" s="7"/>
      <c r="K75" s="7"/>
      <c r="L75" s="155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36" s="161" customFormat="1" ht="15.75" x14ac:dyDescent="0.25">
      <c r="A76" s="156" t="s">
        <v>73</v>
      </c>
      <c r="B76" s="157"/>
      <c r="C76" s="155"/>
      <c r="D76" s="158">
        <f>+ROUND(+D14-SUM('[1]TRIAL-BALANCE'!P364:P367)-SUM('[1]TRIAL-BALANCE'!P380:P382),2)</f>
        <v>0</v>
      </c>
      <c r="E76" s="159">
        <f>+ROUND(+E14-SUM('[1]TRIAL-BALANCE'!T364:T367)-SUM('[1]TRIAL-BALANCE'!T380:T382),2)</f>
        <v>0</v>
      </c>
      <c r="F76" s="160"/>
      <c r="G76" s="158">
        <f>+ROUND(+G14-SUM('[1]TRIAL-BALANCE'!W364:W367)-SUM('[1]TRIAL-BALANCE'!W380:W382),2)</f>
        <v>0</v>
      </c>
      <c r="H76" s="159">
        <f>+ROUND(+H14-SUM('[1]TRIAL-BALANCE'!AA364:AA367)-SUM('[1]TRIAL-BALANCE'!AA380:AA382),2)</f>
        <v>0</v>
      </c>
      <c r="I76" s="160"/>
      <c r="J76" s="158">
        <f>+ROUND(+J14-SUM('[1]TRIAL-BALANCE'!AD364:AD367)-SUM('[1]TRIAL-BALANCE'!AD380:AD382),2)</f>
        <v>0</v>
      </c>
      <c r="K76" s="159">
        <f>+ROUND(+K14-SUM('[1]TRIAL-BALANCE'!AH364:AH367)-SUM('[1]TRIAL-BALANCE'!AH380:AH382),2)</f>
        <v>0</v>
      </c>
      <c r="L76" s="160"/>
      <c r="M76" s="158">
        <f>+ROUND(+D76+G76+J76,2)</f>
        <v>0</v>
      </c>
      <c r="N76" s="159">
        <f>+ROUND(+E76+H76+K76,2)</f>
        <v>0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s="161" customFormat="1" ht="7.5" customHeight="1" x14ac:dyDescent="0.2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s="161" customFormat="1" ht="15.75" x14ac:dyDescent="0.25">
      <c r="A78" s="156" t="s">
        <v>74</v>
      </c>
      <c r="B78" s="157"/>
      <c r="C78" s="155"/>
      <c r="D78" s="158">
        <f>+ROUND(+D22-'[1]TRIAL-BALANCE'!P261-'[1]TRIAL-BALANCE'!P262-'[1]TRIAL-BALANCE'!P263-'[1]TRIAL-BALANCE'!P264-'[1]TRIAL-BALANCE'!P265,2)</f>
        <v>0</v>
      </c>
      <c r="E78" s="159">
        <f>+ROUND(+E22-'[1]TRIAL-BALANCE'!T261-'[1]TRIAL-BALANCE'!T262-'[1]TRIAL-BALANCE'!T263-'[1]TRIAL-BALANCE'!T264-'[1]TRIAL-BALANCE'!T265,2)</f>
        <v>0</v>
      </c>
      <c r="F78" s="160"/>
      <c r="G78" s="158">
        <f>+ROUND(+G22-'[1]TRIAL-BALANCE'!W261-'[1]TRIAL-BALANCE'!W262-'[1]TRIAL-BALANCE'!W263-'[1]TRIAL-BALANCE'!W264-'[1]TRIAL-BALANCE'!W265,2)</f>
        <v>0</v>
      </c>
      <c r="H78" s="159">
        <f>+ROUND(+H22-'[1]TRIAL-BALANCE'!AA261-'[1]TRIAL-BALANCE'!AA262-'[1]TRIAL-BALANCE'!AA263-'[1]TRIAL-BALANCE'!AA264-'[1]TRIAL-BALANCE'!AA265,2)</f>
        <v>0</v>
      </c>
      <c r="I78" s="160"/>
      <c r="J78" s="158">
        <f>+ROUND(+J22-'[1]TRIAL-BALANCE'!AD261-'[1]TRIAL-BALANCE'!AD262-'[1]TRIAL-BALANCE'!AD263-'[1]TRIAL-BALANCE'!AD264-'[1]TRIAL-BALANCE'!AD265,2)</f>
        <v>0</v>
      </c>
      <c r="K78" s="159">
        <f>+ROUND(+K22-'[1]TRIAL-BALANCE'!AH261-'[1]TRIAL-BALANCE'!AH262-'[1]TRIAL-BALANCE'!AH263-'[1]TRIAL-BALANCE'!AH264-'[1]TRIAL-BALANCE'!AH265,2)</f>
        <v>0</v>
      </c>
      <c r="L78" s="160"/>
      <c r="M78" s="158">
        <f>+ROUND(+D78+G78+J78,2)</f>
        <v>0</v>
      </c>
      <c r="N78" s="159">
        <f>+ROUND(+E78+H78+K78,2)</f>
        <v>0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s="161" customFormat="1" ht="7.5" customHeight="1" x14ac:dyDescent="0.2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s="161" customFormat="1" ht="15.75" x14ac:dyDescent="0.25">
      <c r="A80" s="156" t="s">
        <v>75</v>
      </c>
      <c r="B80" s="157"/>
      <c r="C80" s="155"/>
      <c r="D80" s="158">
        <f>+ROUND(+D30-(+'[1]TRIAL-BALANCE'!O271+'[1]TRIAL-BALANCE'!O272+'[1]TRIAL-BALANCE'!O273-'[1]TRIAL-BALANCE'!P271-'[1]TRIAL-BALANCE'!P272-'[1]TRIAL-BALANCE'!P273),2)</f>
        <v>0</v>
      </c>
      <c r="E80" s="159">
        <f>+ROUND(+E30-(+'[1]TRIAL-BALANCE'!S271+'[1]TRIAL-BALANCE'!S272+'[1]TRIAL-BALANCE'!S273-'[1]TRIAL-BALANCE'!T271-'[1]TRIAL-BALANCE'!T272-'[1]TRIAL-BALANCE'!T273),2)</f>
        <v>0</v>
      </c>
      <c r="F80" s="160"/>
      <c r="G80" s="158">
        <f>+ROUND(+G30-(+'[1]TRIAL-BALANCE'!V271+'[1]TRIAL-BALANCE'!V272+'[1]TRIAL-BALANCE'!V273-'[1]TRIAL-BALANCE'!W271-'[1]TRIAL-BALANCE'!W272-'[1]TRIAL-BALANCE'!W273),2)</f>
        <v>0</v>
      </c>
      <c r="H80" s="159">
        <f>+ROUND(+H30-(+'[1]TRIAL-BALANCE'!Z271+'[1]TRIAL-BALANCE'!Z272+'[1]TRIAL-BALANCE'!Z273-'[1]TRIAL-BALANCE'!AA271-'[1]TRIAL-BALANCE'!AA272-'[1]TRIAL-BALANCE'!AA273),2)</f>
        <v>0</v>
      </c>
      <c r="I80" s="160"/>
      <c r="J80" s="158">
        <f>+ROUND(+J30-(+'[1]TRIAL-BALANCE'!AC271+'[1]TRIAL-BALANCE'!AC272+'[1]TRIAL-BALANCE'!AC273-'[1]TRIAL-BALANCE'!AD271-'[1]TRIAL-BALANCE'!AD272-'[1]TRIAL-BALANCE'!AD273),2)</f>
        <v>0</v>
      </c>
      <c r="K80" s="159">
        <f>+ROUND(+K30-(+'[1]TRIAL-BALANCE'!AG271+'[1]TRIAL-BALANCE'!AG272+'[1]TRIAL-BALANCE'!AG273-'[1]TRIAL-BALANCE'!AH271-'[1]TRIAL-BALANCE'!AH272-'[1]TRIAL-BALANCE'!AH273),2)</f>
        <v>0</v>
      </c>
      <c r="L80" s="160"/>
      <c r="M80" s="158">
        <f>+ROUND(+D80+G80+J80,2)</f>
        <v>0</v>
      </c>
      <c r="N80" s="159">
        <f>+ROUND(+E80+H80+K80,2)</f>
        <v>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s="161" customFormat="1" ht="7.5" customHeight="1" x14ac:dyDescent="0.2">
      <c r="A81" s="162"/>
      <c r="B81" s="162"/>
      <c r="C81" s="162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s="161" customFormat="1" ht="15.75" x14ac:dyDescent="0.25">
      <c r="A82" s="156" t="s">
        <v>76</v>
      </c>
      <c r="B82" s="157"/>
      <c r="C82" s="155"/>
      <c r="D82" s="158">
        <f>+ROUND(+D43-SUM('[1]TRIAL-BALANCE'!O25-'[1]TRIAL-BALANCE'!P25),2)</f>
        <v>0</v>
      </c>
      <c r="E82" s="159">
        <f>+ROUND(+E43-SUM(+'[1]TRIAL-BALANCE'!S25-'[1]TRIAL-BALANCE'!T25),2)</f>
        <v>0</v>
      </c>
      <c r="F82" s="160"/>
      <c r="G82" s="158">
        <f>+ROUND(+G43-SUM('[1]TRIAL-BALANCE'!V25-'[1]TRIAL-BALANCE'!W25),2)</f>
        <v>0</v>
      </c>
      <c r="H82" s="159">
        <f>+ROUND(+H43-SUM(+'[1]TRIAL-BALANCE'!Z25-'[1]TRIAL-BALANCE'!AA25),2)</f>
        <v>0</v>
      </c>
      <c r="I82" s="160"/>
      <c r="J82" s="158">
        <f>+ROUND(+J43-SUM('[1]TRIAL-BALANCE'!AC25-'[1]TRIAL-BALANCE'!AD25),2)</f>
        <v>0</v>
      </c>
      <c r="K82" s="159">
        <f>+ROUND(+K43-SUM(+'[1]TRIAL-BALANCE'!AG25-'[1]TRIAL-BALANCE'!AH25),2)</f>
        <v>0</v>
      </c>
      <c r="L82" s="160"/>
      <c r="M82" s="158">
        <f>+ROUND(+D82+G82+J82,2)</f>
        <v>0</v>
      </c>
      <c r="N82" s="159">
        <f>+ROUND(+E82+H82+K82,2)</f>
        <v>0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s="161" customFormat="1" ht="7.5" customHeight="1" x14ac:dyDescent="0.2">
      <c r="A83" s="162"/>
      <c r="B83" s="162"/>
      <c r="C83" s="162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s="161" customFormat="1" ht="15.75" x14ac:dyDescent="0.25">
      <c r="A84" s="156" t="s">
        <v>77</v>
      </c>
      <c r="B84" s="157"/>
      <c r="C84" s="155"/>
      <c r="D84" s="158">
        <f>+ROUND(+D47-'[1]TRIAL-BALANCE'!O21,2)</f>
        <v>0</v>
      </c>
      <c r="E84" s="159">
        <f>+ROUND(+E47-'[1]TRIAL-BALANCE'!S21,2)</f>
        <v>0</v>
      </c>
      <c r="F84" s="160"/>
      <c r="G84" s="158">
        <f>+ROUND(+G47-'[1]TRIAL-BALANCE'!V21,2)</f>
        <v>0</v>
      </c>
      <c r="H84" s="159">
        <f>+ROUND(+H47-'[1]TRIAL-BALANCE'!Z21,2)</f>
        <v>0</v>
      </c>
      <c r="I84" s="160"/>
      <c r="J84" s="158">
        <f>+ROUND(+J47-'[1]TRIAL-BALANCE'!AC21,2)</f>
        <v>0</v>
      </c>
      <c r="K84" s="159">
        <f>+ROUND(+K47-'[1]TRIAL-BALANCE'!AG21,2)</f>
        <v>0</v>
      </c>
      <c r="L84" s="160"/>
      <c r="M84" s="158">
        <f>+ROUND(+D84+G84+J84,2)</f>
        <v>0</v>
      </c>
      <c r="N84" s="159">
        <f>+ROUND(+E84+H84+K84,2)</f>
        <v>0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s="161" customFormat="1" ht="7.5" customHeight="1" x14ac:dyDescent="0.2">
      <c r="A85" s="162"/>
      <c r="B85" s="162"/>
      <c r="C85" s="162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s="161" customFormat="1" ht="15.75" x14ac:dyDescent="0.25">
      <c r="A86" s="156" t="s">
        <v>78</v>
      </c>
      <c r="B86" s="157"/>
      <c r="C86" s="155"/>
      <c r="D86" s="158">
        <f>+ROUND(+D51-'[1]TRIAL-BALANCE'!O54-'[1]TRIAL-BALANCE'!O55,2)</f>
        <v>0</v>
      </c>
      <c r="E86" s="159">
        <f>+ROUND(+E51-'[1]TRIAL-BALANCE'!S54-'[1]TRIAL-BALANCE'!S55,2)</f>
        <v>0</v>
      </c>
      <c r="F86" s="160"/>
      <c r="G86" s="158">
        <f>+ROUND(+G51-'[1]TRIAL-BALANCE'!V54-'[1]TRIAL-BALANCE'!V55,2)</f>
        <v>0</v>
      </c>
      <c r="H86" s="159">
        <f>+ROUND(+H51-'[1]TRIAL-BALANCE'!Z54-'[1]TRIAL-BALANCE'!Z55,2)</f>
        <v>0</v>
      </c>
      <c r="I86" s="160"/>
      <c r="J86" s="158">
        <f>+ROUND(+J51-'[1]TRIAL-BALANCE'!AC54-'[1]TRIAL-BALANCE'!AC55,2)</f>
        <v>0</v>
      </c>
      <c r="K86" s="159">
        <f>+ROUND(+K51-'[1]TRIAL-BALANCE'!AG54-'[1]TRIAL-BALANCE'!AG55,2)</f>
        <v>0</v>
      </c>
      <c r="L86" s="160"/>
      <c r="M86" s="158">
        <f>+ROUND(+D86+G86+J86,2)</f>
        <v>0</v>
      </c>
      <c r="N86" s="159">
        <f>+ROUND(+E86+H86+K86,2)</f>
        <v>0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s="161" customFormat="1" ht="7.5" customHeight="1" x14ac:dyDescent="0.2">
      <c r="A87" s="162"/>
      <c r="B87" s="162"/>
      <c r="C87" s="162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s="161" customFormat="1" ht="15.75" x14ac:dyDescent="0.25">
      <c r="A88" s="156" t="s">
        <v>79</v>
      </c>
      <c r="B88" s="157"/>
      <c r="C88" s="155"/>
      <c r="D88" s="158">
        <f>+ROUND(+D56-('[1]TRIAL-BALANCE'!O60+'[1]TRIAL-BALANCE'!O61-'[1]TRIAL-BALANCE'!P60-'[1]TRIAL-BALANCE'!P61),2)</f>
        <v>0</v>
      </c>
      <c r="E88" s="159">
        <f>+ROUND(+E56-('[1]TRIAL-BALANCE'!S60+'[1]TRIAL-BALANCE'!S61-'[1]TRIAL-BALANCE'!T60-'[1]TRIAL-BALANCE'!T61),2)</f>
        <v>0</v>
      </c>
      <c r="F88" s="160"/>
      <c r="G88" s="158">
        <f>+ROUND(+G56-('[1]TRIAL-BALANCE'!V60+'[1]TRIAL-BALANCE'!V61-'[1]TRIAL-BALANCE'!W60-'[1]TRIAL-BALANCE'!W61),2)</f>
        <v>0</v>
      </c>
      <c r="H88" s="159">
        <f>+ROUND(+H56-('[1]TRIAL-BALANCE'!Z60+'[1]TRIAL-BALANCE'!Z61-'[1]TRIAL-BALANCE'!AA60-'[1]TRIAL-BALANCE'!AA61),2)</f>
        <v>0</v>
      </c>
      <c r="I88" s="160"/>
      <c r="J88" s="158">
        <f>+ROUND(+J56-('[1]TRIAL-BALANCE'!AC60+'[1]TRIAL-BALANCE'!AC61-'[1]TRIAL-BALANCE'!AD60-'[1]TRIAL-BALANCE'!AD61),2)</f>
        <v>0</v>
      </c>
      <c r="K88" s="159">
        <f>+ROUND(+K56-('[1]TRIAL-BALANCE'!AG60+'[1]TRIAL-BALANCE'!AG61-'[1]TRIAL-BALANCE'!AH60-'[1]TRIAL-BALANCE'!AH61),2)</f>
        <v>0</v>
      </c>
      <c r="L88" s="160"/>
      <c r="M88" s="158">
        <f>+ROUND(+D88+G88+J88,2)</f>
        <v>0</v>
      </c>
      <c r="N88" s="159">
        <f>+ROUND(+E88+H88+K88,2)</f>
        <v>0</v>
      </c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s="161" customFormat="1" ht="7.5" customHeight="1" x14ac:dyDescent="0.2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s="161" customFormat="1" ht="15.75" x14ac:dyDescent="0.25">
      <c r="A90" s="156" t="s">
        <v>80</v>
      </c>
      <c r="B90" s="157"/>
      <c r="C90" s="155"/>
      <c r="D90" s="158">
        <f>+ROUND(+D67,2)-ROUND(+'[1]TRIAL-BALANCE'!P274-'[1]TRIAL-BALANCE'!O274,2)</f>
        <v>0</v>
      </c>
      <c r="E90" s="159">
        <f>+ROUND(+E67,2)-ROUND(+'[1]TRIAL-BALANCE'!T274-'[1]TRIAL-BALANCE'!S274,2)</f>
        <v>0</v>
      </c>
      <c r="F90" s="160"/>
      <c r="G90" s="158">
        <f>+ROUND(+G67,2)-ROUND(+'[1]TRIAL-BALANCE'!W274-'[1]TRIAL-BALANCE'!V274,2)</f>
        <v>0</v>
      </c>
      <c r="H90" s="159">
        <f>+ROUND(+H67,2)-ROUND(+'[1]TRIAL-BALANCE'!AA274-'[1]TRIAL-BALANCE'!Z274,2)</f>
        <v>0</v>
      </c>
      <c r="I90" s="160"/>
      <c r="J90" s="158">
        <f>+ROUND(+J67,2)-ROUND(+'[1]TRIAL-BALANCE'!AD274-'[1]TRIAL-BALANCE'!AC274,2)</f>
        <v>0</v>
      </c>
      <c r="K90" s="159">
        <f>+ROUND(+K67,2)-ROUND(+'[1]TRIAL-BALANCE'!AH274-'[1]TRIAL-BALANCE'!AG274,2)</f>
        <v>0</v>
      </c>
      <c r="L90" s="160"/>
      <c r="M90" s="158">
        <f>+ROUND(+D90+G90+J90,2)</f>
        <v>0</v>
      </c>
      <c r="N90" s="159">
        <f>+ROUND(+E90+H90+K90,2)</f>
        <v>0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36" ht="15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36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36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36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36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</sheetData>
  <sheetProtection password="889B" sheet="1" objects="1" scenarios="1"/>
  <mergeCells count="13">
    <mergeCell ref="H73:J73"/>
    <mergeCell ref="M73:N73"/>
    <mergeCell ref="A1:D1"/>
    <mergeCell ref="G1:H1"/>
    <mergeCell ref="A2:D2"/>
    <mergeCell ref="A3:D3"/>
    <mergeCell ref="G3:H3"/>
    <mergeCell ref="K3:N3"/>
    <mergeCell ref="B7:B9"/>
    <mergeCell ref="M7:N8"/>
    <mergeCell ref="A8:A9"/>
    <mergeCell ref="B35:B37"/>
    <mergeCell ref="M35:N36"/>
  </mergeCells>
  <conditionalFormatting sqref="D72 A1:D1 A3:D3 G1:H1 G3:H3 H5 M5 N1 K1">
    <cfRule type="cellIs" dxfId="4" priority="3" stopIfTrue="1" operator="equal">
      <formula>0</formula>
    </cfRule>
  </conditionalFormatting>
  <conditionalFormatting sqref="M48:N48 G11:H11 J11:K11 M11:N11 D15:E15 G15:H15 J15:K15 M15:N15 D39:E39 G39:H39 J39:K39 M39:N39 D44:E44 G44:H44 J44:K44 M44:N44 D48:E48 G48:H48 J48:K48 D11:E11 M52:N52 D52:E52 G52:H52 J52:K52 D23:E23 G23:H23 J23:K23 M23:N23">
    <cfRule type="cellIs" dxfId="3" priority="4" stopIfTrue="1" operator="equal">
      <formula>"НЕРАВНЕНИЕ !"</formula>
    </cfRule>
  </conditionalFormatting>
  <conditionalFormatting sqref="E5">
    <cfRule type="cellIs" dxfId="2" priority="5" stopIfTrue="1" operator="equal">
      <formula>0</formula>
    </cfRule>
  </conditionalFormatting>
  <conditionalFormatting sqref="K3">
    <cfRule type="cellIs" dxfId="1" priority="2" stopIfTrue="1" operator="equal">
      <formula>0</formula>
    </cfRule>
  </conditionalFormatting>
  <conditionalFormatting sqref="D57:E57 G57:H57 J57:K57 M57:N57">
    <cfRule type="cellIs" dxfId="0" priority="1" stopIfTrue="1" operator="equal">
      <formula>"НЕРАВНЕНИЕ !"</formula>
    </cfRule>
  </conditionalFormatting>
  <dataValidations count="2">
    <dataValidation type="custom" allowBlank="1" showInputMessage="1" showErrorMessage="1" error="Въведи сумата със знак &quot;плюс&quot;" prompt="Въведи сумата със знак &quot;плюс&quot;" sqref="J21:K21 J12 G12:H13 D12:E13 G21:H21 D45:E46 J16:K19 G49:H50 G16:H19 D16:E19 D49:E50 D21:E21">
      <formula1>D12&gt;=0</formula1>
    </dataValidation>
    <dataValidation type="custom" allowBlank="1" showInputMessage="1" showErrorMessage="1" error="Въведи сумата със знак &quot;минус&quot;" prompt="Въведи сумата със знак &quot;минус&quot;" sqref="D55:E55 G55:H55">
      <formula1>D55&lt;=0</formula1>
    </dataValidation>
  </dataValidations>
  <pageMargins left="0.15748031496062992" right="0.15748031496062992" top="0.55118110236220474" bottom="0.19685039370078741" header="0.35433070866141736" footer="0.15748031496062992"/>
  <pageSetup paperSize="9" scale="67" orientation="landscape" horizontalDpi="1200" r:id="rId1"/>
  <headerFooter alignWithMargins="0">
    <oddHeader>&amp;C&amp;"Times New Roman,Bold"&amp;12- &amp;P / &amp;N -</oddHeader>
  </headerFooter>
  <rowBreaks count="1" manualBreakCount="1">
    <brk id="32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Provisions-2018</vt:lpstr>
      <vt:lpstr>'Provisions-2018'!Print_Area</vt:lpstr>
      <vt:lpstr>'Provisions-2018'!Print_Titles</vt:lpstr>
    </vt:vector>
  </TitlesOfParts>
  <Company>MOEW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DStankulova</dc:creator>
  <cp:lastModifiedBy>DStankulova</cp:lastModifiedBy>
  <dcterms:created xsi:type="dcterms:W3CDTF">2019-09-10T08:51:44Z</dcterms:created>
  <dcterms:modified xsi:type="dcterms:W3CDTF">2019-09-10T08:53:12Z</dcterms:modified>
</cp:coreProperties>
</file>